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/>
  <mc:AlternateContent xmlns:mc="http://schemas.openxmlformats.org/markup-compatibility/2006">
    <mc:Choice Requires="x15">
      <x15ac:absPath xmlns:x15ac="http://schemas.microsoft.com/office/spreadsheetml/2010/11/ac" url="D:\working\waccache\AM4PEPF00006919\EXCELCNV\2a4d4ee4-f458-4979-a988-cfe59c76c041\"/>
    </mc:Choice>
  </mc:AlternateContent>
  <xr:revisionPtr revIDLastSave="0" documentId="8_{3FE8039C-3375-43D5-B5C5-5E1A8A149048}" xr6:coauthVersionLast="47" xr6:coauthVersionMax="47" xr10:uidLastSave="{00000000-0000-0000-0000-000000000000}"/>
  <workbookProtection workbookPassword="A55A" lockStructure="1"/>
  <bookViews>
    <workbookView xWindow="-60" yWindow="-60" windowWidth="15480" windowHeight="11640" tabRatio="358" firstSheet="3" activeTab="3" xr2:uid="{00000000-000D-0000-FFFF-FFFF00000000}"/>
  </bookViews>
  <sheets>
    <sheet name="Info" sheetId="1" r:id="rId1"/>
    <sheet name="Eingabe" sheetId="2" r:id="rId2"/>
    <sheet name="Ausdruck änderbar" sheetId="3" r:id="rId3"/>
    <sheet name="Skizzen" sheetId="4" r:id="rId4"/>
  </sheets>
  <definedNames>
    <definedName name="_xlnm.Print_Area" localSheetId="1">Eingabe!$A$1:$AD$42</definedName>
    <definedName name="_xlnm.Print_Area" localSheetId="3">Skizzen!$A$1:$AB$56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" l="1"/>
  <c r="A3" i="3"/>
  <c r="G3" i="3"/>
  <c r="H3" i="3"/>
  <c r="I3" i="3"/>
  <c r="J3" i="3"/>
  <c r="K3" i="3"/>
  <c r="L3" i="3"/>
  <c r="M3" i="3"/>
  <c r="O3" i="3"/>
  <c r="P3" i="3"/>
  <c r="Q3" i="3"/>
  <c r="R3" i="3"/>
  <c r="S3" i="3"/>
  <c r="T3" i="3"/>
  <c r="U3" i="3"/>
  <c r="W3" i="3"/>
  <c r="X3" i="3"/>
  <c r="Y3" i="3"/>
  <c r="Z3" i="3"/>
  <c r="AA3" i="3"/>
  <c r="AB3" i="3"/>
  <c r="AC3" i="3"/>
  <c r="A4" i="3"/>
  <c r="B4" i="3"/>
  <c r="C4" i="3"/>
  <c r="G4" i="3"/>
  <c r="B6" i="3"/>
  <c r="C6" i="3"/>
  <c r="D6" i="3"/>
  <c r="B7" i="3"/>
  <c r="C7" i="3"/>
  <c r="D7" i="3"/>
  <c r="B8" i="3"/>
  <c r="C8" i="3"/>
  <c r="B9" i="3"/>
  <c r="C9" i="3"/>
  <c r="D9" i="3"/>
  <c r="B10" i="3"/>
  <c r="C10" i="3"/>
  <c r="D10" i="3"/>
  <c r="A11" i="3"/>
  <c r="B11" i="3"/>
  <c r="C11" i="3"/>
  <c r="D11" i="3"/>
  <c r="B12" i="3"/>
  <c r="C12" i="3"/>
  <c r="D12" i="3"/>
  <c r="B14" i="3"/>
  <c r="C14" i="3"/>
  <c r="D14" i="3"/>
  <c r="B16" i="3"/>
  <c r="C16" i="3"/>
  <c r="B18" i="3"/>
  <c r="C18" i="3"/>
  <c r="E18" i="3"/>
  <c r="B20" i="3"/>
  <c r="C20" i="3"/>
  <c r="B22" i="3"/>
  <c r="C22" i="3"/>
  <c r="A24" i="3"/>
  <c r="B24" i="3"/>
  <c r="C24" i="3"/>
  <c r="B26" i="3"/>
  <c r="C26" i="3"/>
  <c r="A28" i="3"/>
  <c r="B28" i="3"/>
  <c r="C28" i="3"/>
  <c r="G1" i="2"/>
  <c r="G1" i="3" s="1"/>
  <c r="H4" i="2"/>
  <c r="H4" i="3" s="1"/>
  <c r="I4" i="2"/>
  <c r="I4" i="3" s="1"/>
  <c r="J4" i="2"/>
  <c r="J4" i="3" s="1"/>
  <c r="G5" i="2"/>
  <c r="G5" i="3" s="1"/>
  <c r="H5" i="2"/>
  <c r="H5" i="3" s="1"/>
  <c r="I5" i="2"/>
  <c r="I5" i="3" s="1"/>
  <c r="J5" i="2"/>
  <c r="J5" i="3" s="1"/>
  <c r="G6" i="2"/>
  <c r="G6" i="3" s="1"/>
  <c r="H6" i="2"/>
  <c r="H6" i="3" s="1"/>
  <c r="I6" i="2"/>
  <c r="I6" i="3" s="1"/>
  <c r="J6" i="2"/>
  <c r="J6" i="3" s="1"/>
  <c r="G7" i="2"/>
  <c r="G7" i="3" s="1"/>
  <c r="H7" i="2"/>
  <c r="H7" i="3" s="1"/>
  <c r="I7" i="2"/>
  <c r="I7" i="3" s="1"/>
  <c r="J7" i="2"/>
  <c r="J7" i="3" s="1"/>
  <c r="G8" i="2"/>
  <c r="G8" i="3" s="1"/>
  <c r="H8" i="2"/>
  <c r="H8" i="3" s="1"/>
  <c r="I8" i="2"/>
  <c r="I8" i="3" s="1"/>
  <c r="J8" i="2"/>
  <c r="J8" i="3" s="1"/>
  <c r="G9" i="2"/>
  <c r="G9" i="3" s="1"/>
  <c r="H9" i="2"/>
  <c r="H9" i="3" s="1"/>
  <c r="I9" i="2"/>
  <c r="I9" i="3" s="1"/>
  <c r="J9" i="2"/>
  <c r="J9" i="3" s="1"/>
  <c r="G10" i="2"/>
  <c r="G10" i="3" s="1"/>
  <c r="H10" i="2"/>
  <c r="H10" i="3" s="1"/>
  <c r="I10" i="2"/>
  <c r="I10" i="3" s="1"/>
  <c r="J10" i="2"/>
  <c r="J10" i="3" s="1"/>
  <c r="G11" i="2"/>
  <c r="G11" i="3" s="1"/>
  <c r="H11" i="2"/>
  <c r="H11" i="3" s="1"/>
  <c r="I11" i="2"/>
  <c r="I11" i="3" s="1"/>
  <c r="J11" i="2"/>
  <c r="J11" i="3" s="1"/>
  <c r="G12" i="2"/>
  <c r="G12" i="3" s="1"/>
  <c r="H12" i="2"/>
  <c r="H12" i="3" s="1"/>
  <c r="I12" i="2"/>
  <c r="I12" i="3" s="1"/>
  <c r="J12" i="2"/>
  <c r="J12" i="3" s="1"/>
  <c r="G13" i="2"/>
  <c r="G13" i="3" s="1"/>
  <c r="H13" i="2"/>
  <c r="H13" i="3" s="1"/>
  <c r="I13" i="2"/>
  <c r="I13" i="3" s="1"/>
  <c r="J13" i="2"/>
  <c r="J13" i="3" s="1"/>
  <c r="G14" i="2"/>
  <c r="G14" i="3" s="1"/>
  <c r="H14" i="2"/>
  <c r="H14" i="3" s="1"/>
  <c r="I14" i="2"/>
  <c r="I14" i="3" s="1"/>
  <c r="J14" i="2"/>
  <c r="J14" i="3" s="1"/>
  <c r="G15" i="2"/>
  <c r="G15" i="3" s="1"/>
  <c r="H15" i="2"/>
  <c r="H15" i="3" s="1"/>
  <c r="I15" i="2"/>
  <c r="I15" i="3" s="1"/>
  <c r="J15" i="2"/>
  <c r="J15" i="3" s="1"/>
  <c r="D16" i="2"/>
  <c r="D16" i="3" s="1"/>
  <c r="G16" i="2"/>
  <c r="G16" i="3" s="1"/>
  <c r="H16" i="2"/>
  <c r="H16" i="3" s="1"/>
  <c r="I16" i="2"/>
  <c r="I16" i="3" s="1"/>
  <c r="J16" i="2"/>
  <c r="J16" i="3" s="1"/>
  <c r="G17" i="2"/>
  <c r="G17" i="3" s="1"/>
  <c r="H17" i="2"/>
  <c r="H17" i="3" s="1"/>
  <c r="I17" i="2"/>
  <c r="I17" i="3" s="1"/>
  <c r="J17" i="2"/>
  <c r="J17" i="3" s="1"/>
  <c r="G18" i="2"/>
  <c r="G18" i="3" s="1"/>
  <c r="H18" i="2"/>
  <c r="H18" i="3" s="1"/>
  <c r="I18" i="2"/>
  <c r="I18" i="3" s="1"/>
  <c r="J18" i="2"/>
  <c r="J18" i="3" s="1"/>
  <c r="G19" i="2"/>
  <c r="G19" i="3" s="1"/>
  <c r="H19" i="2"/>
  <c r="H19" i="3" s="1"/>
  <c r="I19" i="2"/>
  <c r="I19" i="3" s="1"/>
  <c r="J19" i="2"/>
  <c r="J19" i="3" s="1"/>
  <c r="E20" i="2"/>
  <c r="E20" i="3" s="1"/>
  <c r="F20" i="2"/>
  <c r="G20" i="2"/>
  <c r="G20" i="3" s="1"/>
  <c r="H20" i="2"/>
  <c r="H20" i="3" s="1"/>
  <c r="I20" i="2"/>
  <c r="I20" i="3" s="1"/>
  <c r="J20" i="2"/>
  <c r="J20" i="3" s="1"/>
  <c r="G21" i="2"/>
  <c r="G21" i="3" s="1"/>
  <c r="H21" i="2"/>
  <c r="H21" i="3" s="1"/>
  <c r="I21" i="2"/>
  <c r="I21" i="3" s="1"/>
  <c r="J21" i="2"/>
  <c r="J21" i="3" s="1"/>
  <c r="E22" i="2"/>
  <c r="E22" i="3" s="1"/>
  <c r="F22" i="2"/>
  <c r="F22" i="3" s="1"/>
  <c r="G22" i="2"/>
  <c r="G22" i="3" s="1"/>
  <c r="H22" i="2"/>
  <c r="H22" i="3" s="1"/>
  <c r="I22" i="2"/>
  <c r="I22" i="3" s="1"/>
  <c r="J22" i="2"/>
  <c r="J22" i="3" s="1"/>
  <c r="G23" i="2"/>
  <c r="G23" i="3" s="1"/>
  <c r="H23" i="2"/>
  <c r="H23" i="3" s="1"/>
  <c r="I23" i="2"/>
  <c r="I23" i="3" s="1"/>
  <c r="J23" i="2"/>
  <c r="J23" i="3" s="1"/>
  <c r="E24" i="2"/>
  <c r="E24" i="3" s="1"/>
  <c r="F24" i="2"/>
  <c r="G24" i="2"/>
  <c r="G24" i="3" s="1"/>
  <c r="H24" i="2"/>
  <c r="H24" i="3" s="1"/>
  <c r="I24" i="2"/>
  <c r="I24" i="3" s="1"/>
  <c r="J24" i="2"/>
  <c r="J24" i="3" s="1"/>
  <c r="G25" i="2"/>
  <c r="G25" i="3" s="1"/>
  <c r="H25" i="2"/>
  <c r="H25" i="3" s="1"/>
  <c r="I25" i="2"/>
  <c r="I25" i="3" s="1"/>
  <c r="J25" i="2"/>
  <c r="J25" i="3" s="1"/>
  <c r="E26" i="2"/>
  <c r="E26" i="3" s="1"/>
  <c r="F26" i="2"/>
  <c r="G26" i="2"/>
  <c r="G26" i="3" s="1"/>
  <c r="H26" i="2"/>
  <c r="H26" i="3" s="1"/>
  <c r="I26" i="2"/>
  <c r="I26" i="3" s="1"/>
  <c r="J26" i="2"/>
  <c r="J26" i="3" s="1"/>
  <c r="G27" i="2"/>
  <c r="G27" i="3" s="1"/>
  <c r="H27" i="2"/>
  <c r="H27" i="3" s="1"/>
  <c r="I27" i="2"/>
  <c r="I27" i="3" s="1"/>
  <c r="J27" i="2"/>
  <c r="J27" i="3" s="1"/>
  <c r="G28" i="2"/>
  <c r="G28" i="3" s="1"/>
  <c r="H28" i="2"/>
  <c r="H28" i="3" s="1"/>
  <c r="I28" i="2"/>
  <c r="I28" i="3" s="1"/>
  <c r="J28" i="2"/>
  <c r="J28" i="3" s="1"/>
  <c r="G29" i="2"/>
  <c r="G29" i="3" s="1"/>
  <c r="H29" i="2"/>
  <c r="H29" i="3" s="1"/>
  <c r="I29" i="2"/>
  <c r="I29" i="3" s="1"/>
  <c r="J29" i="2"/>
  <c r="J29" i="3" s="1"/>
  <c r="G30" i="2"/>
  <c r="G30" i="3" s="1"/>
  <c r="H30" i="2"/>
  <c r="H30" i="3" s="1"/>
  <c r="I30" i="2"/>
  <c r="I30" i="3" s="1"/>
  <c r="J30" i="2"/>
  <c r="J30" i="3" s="1"/>
  <c r="G31" i="2"/>
  <c r="G31" i="3" s="1"/>
  <c r="H31" i="2"/>
  <c r="H31" i="3" s="1"/>
  <c r="I31" i="2"/>
  <c r="I31" i="3" s="1"/>
  <c r="J31" i="2"/>
  <c r="J31" i="3" s="1"/>
  <c r="G32" i="2"/>
  <c r="G32" i="3" s="1"/>
  <c r="H32" i="2"/>
  <c r="H32" i="3" s="1"/>
  <c r="I32" i="2"/>
  <c r="I32" i="3" s="1"/>
  <c r="J32" i="2"/>
  <c r="J32" i="3" s="1"/>
  <c r="G33" i="2"/>
  <c r="G33" i="3" s="1"/>
  <c r="H33" i="2"/>
  <c r="H33" i="3" s="1"/>
  <c r="I33" i="2"/>
  <c r="I33" i="3" s="1"/>
  <c r="J33" i="2"/>
  <c r="J33" i="3" s="1"/>
  <c r="G34" i="2"/>
  <c r="G34" i="3" s="1"/>
  <c r="H34" i="2"/>
  <c r="H34" i="3" s="1"/>
  <c r="I34" i="2"/>
  <c r="I34" i="3" s="1"/>
  <c r="J34" i="2"/>
  <c r="J34" i="3" s="1"/>
  <c r="G35" i="2"/>
  <c r="H35" i="2"/>
  <c r="H35" i="3" s="1"/>
  <c r="I35" i="2"/>
  <c r="I35" i="3" s="1"/>
  <c r="J35" i="2"/>
  <c r="J35" i="3" s="1"/>
  <c r="G35" i="3" l="1"/>
  <c r="O4" i="2"/>
  <c r="F26" i="3"/>
  <c r="D26" i="2"/>
  <c r="D26" i="3" s="1"/>
  <c r="F24" i="3"/>
  <c r="D24" i="2"/>
  <c r="D24" i="3" s="1"/>
  <c r="F20" i="3"/>
  <c r="D20" i="2"/>
  <c r="D20" i="3" l="1"/>
  <c r="D22" i="2"/>
  <c r="O4" i="3"/>
  <c r="P4" i="2"/>
  <c r="R4" i="2"/>
  <c r="O5" i="2"/>
  <c r="O5" i="3" l="1"/>
  <c r="P5" i="2"/>
  <c r="R5" i="2"/>
  <c r="O6" i="2"/>
  <c r="R4" i="3"/>
  <c r="P4" i="3"/>
  <c r="Q4" i="2"/>
  <c r="D22" i="3"/>
  <c r="F18" i="2"/>
  <c r="F18" i="3" l="1"/>
  <c r="D18" i="2"/>
  <c r="Q4" i="3"/>
  <c r="O6" i="3"/>
  <c r="P6" i="2"/>
  <c r="R6" i="2"/>
  <c r="O7" i="2"/>
  <c r="R5" i="3"/>
  <c r="P5" i="3"/>
  <c r="Q5" i="2"/>
  <c r="Q5" i="3" l="1"/>
  <c r="O7" i="3"/>
  <c r="P7" i="2"/>
  <c r="R7" i="2"/>
  <c r="O8" i="2"/>
  <c r="R6" i="3"/>
  <c r="P6" i="3"/>
  <c r="Q6" i="2"/>
  <c r="D18" i="3"/>
  <c r="D4" i="2"/>
  <c r="D4" i="3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S4" i="2"/>
  <c r="S5" i="2"/>
  <c r="Q6" i="3"/>
  <c r="S6" i="2"/>
  <c r="O8" i="3"/>
  <c r="P8" i="2"/>
  <c r="R8" i="2"/>
  <c r="O9" i="2"/>
  <c r="R7" i="3"/>
  <c r="P7" i="3"/>
  <c r="Q7" i="2"/>
  <c r="Q7" i="3" l="1"/>
  <c r="S7" i="2"/>
  <c r="O9" i="3"/>
  <c r="P9" i="2"/>
  <c r="R9" i="2"/>
  <c r="O10" i="2"/>
  <c r="R8" i="3"/>
  <c r="P8" i="3"/>
  <c r="Q8" i="2"/>
  <c r="S6" i="3"/>
  <c r="T6" i="2"/>
  <c r="S5" i="3"/>
  <c r="T5" i="2"/>
  <c r="S4" i="3"/>
  <c r="T4" i="2"/>
  <c r="K35" i="3"/>
  <c r="L35" i="2"/>
  <c r="K34" i="3"/>
  <c r="L34" i="2"/>
  <c r="K33" i="3"/>
  <c r="L33" i="2"/>
  <c r="K32" i="3"/>
  <c r="L32" i="2"/>
  <c r="K31" i="3"/>
  <c r="L31" i="2"/>
  <c r="K30" i="3"/>
  <c r="L30" i="2"/>
  <c r="K29" i="3"/>
  <c r="L29" i="2"/>
  <c r="K28" i="3"/>
  <c r="L28" i="2"/>
  <c r="K27" i="3"/>
  <c r="L27" i="2"/>
  <c r="K26" i="3"/>
  <c r="L26" i="2"/>
  <c r="K25" i="3"/>
  <c r="L25" i="2"/>
  <c r="K24" i="3"/>
  <c r="L24" i="2"/>
  <c r="K23" i="3"/>
  <c r="L23" i="2"/>
  <c r="K22" i="3"/>
  <c r="L22" i="2"/>
  <c r="K21" i="3"/>
  <c r="L21" i="2"/>
  <c r="K20" i="3"/>
  <c r="L20" i="2"/>
  <c r="K19" i="3"/>
  <c r="L19" i="2"/>
  <c r="K18" i="3"/>
  <c r="L18" i="2"/>
  <c r="K17" i="3"/>
  <c r="L17" i="2"/>
  <c r="K16" i="3"/>
  <c r="L16" i="2"/>
  <c r="K15" i="3"/>
  <c r="L15" i="2"/>
  <c r="K14" i="3"/>
  <c r="L14" i="2"/>
  <c r="K13" i="3"/>
  <c r="L13" i="2"/>
  <c r="K12" i="3"/>
  <c r="L12" i="2"/>
  <c r="K11" i="3"/>
  <c r="L11" i="2"/>
  <c r="K10" i="3"/>
  <c r="L10" i="2"/>
  <c r="K9" i="3"/>
  <c r="L9" i="2"/>
  <c r="K8" i="3"/>
  <c r="L8" i="2"/>
  <c r="K7" i="3"/>
  <c r="L7" i="2"/>
  <c r="K6" i="3"/>
  <c r="L6" i="2"/>
  <c r="K5" i="3"/>
  <c r="L5" i="2"/>
  <c r="K4" i="3"/>
  <c r="L4" i="2"/>
  <c r="L4" i="3" l="1"/>
  <c r="M4" i="2"/>
  <c r="L5" i="3"/>
  <c r="M5" i="2"/>
  <c r="L6" i="3"/>
  <c r="M6" i="2"/>
  <c r="L7" i="3"/>
  <c r="M7" i="2"/>
  <c r="L8" i="3"/>
  <c r="M8" i="2"/>
  <c r="L9" i="3"/>
  <c r="M9" i="2"/>
  <c r="L10" i="3"/>
  <c r="M10" i="2"/>
  <c r="L11" i="3"/>
  <c r="M11" i="2"/>
  <c r="L12" i="3"/>
  <c r="M12" i="2"/>
  <c r="L13" i="3"/>
  <c r="M13" i="2"/>
  <c r="L14" i="3"/>
  <c r="M14" i="2"/>
  <c r="L15" i="3"/>
  <c r="M15" i="2"/>
  <c r="L16" i="3"/>
  <c r="M16" i="2"/>
  <c r="L17" i="3"/>
  <c r="M17" i="2"/>
  <c r="L18" i="3"/>
  <c r="M18" i="2"/>
  <c r="L19" i="3"/>
  <c r="M19" i="2"/>
  <c r="L20" i="3"/>
  <c r="M20" i="2"/>
  <c r="L21" i="3"/>
  <c r="M21" i="2"/>
  <c r="L22" i="3"/>
  <c r="M22" i="2"/>
  <c r="L23" i="3"/>
  <c r="M23" i="2"/>
  <c r="L24" i="3"/>
  <c r="M24" i="2"/>
  <c r="L25" i="3"/>
  <c r="M25" i="2"/>
  <c r="L26" i="3"/>
  <c r="M26" i="2"/>
  <c r="L27" i="3"/>
  <c r="M27" i="2"/>
  <c r="L28" i="3"/>
  <c r="M28" i="2"/>
  <c r="L29" i="3"/>
  <c r="M29" i="2"/>
  <c r="L30" i="3"/>
  <c r="M30" i="2"/>
  <c r="L31" i="3"/>
  <c r="M31" i="2"/>
  <c r="L32" i="3"/>
  <c r="M32" i="2"/>
  <c r="L33" i="3"/>
  <c r="M33" i="2"/>
  <c r="L34" i="3"/>
  <c r="M34" i="2"/>
  <c r="L35" i="3"/>
  <c r="M35" i="2"/>
  <c r="T4" i="3"/>
  <c r="U4" i="2"/>
  <c r="T5" i="3"/>
  <c r="U5" i="2"/>
  <c r="T6" i="3"/>
  <c r="U6" i="2"/>
  <c r="Q8" i="3"/>
  <c r="S8" i="2"/>
  <c r="O10" i="3"/>
  <c r="P10" i="2"/>
  <c r="R10" i="2"/>
  <c r="O11" i="2"/>
  <c r="R9" i="3"/>
  <c r="P9" i="3"/>
  <c r="Q9" i="2"/>
  <c r="S7" i="3"/>
  <c r="T7" i="2"/>
  <c r="T7" i="3" l="1"/>
  <c r="U7" i="2"/>
  <c r="Q9" i="3"/>
  <c r="S9" i="2"/>
  <c r="O11" i="3"/>
  <c r="P11" i="2"/>
  <c r="R11" i="2"/>
  <c r="O12" i="2"/>
  <c r="R10" i="3"/>
  <c r="P10" i="3"/>
  <c r="Q10" i="2"/>
  <c r="S8" i="3"/>
  <c r="T8" i="2"/>
  <c r="U6" i="3"/>
  <c r="V6" i="2"/>
  <c r="V6" i="3" s="1"/>
  <c r="U5" i="3"/>
  <c r="V5" i="2"/>
  <c r="V5" i="3" s="1"/>
  <c r="U4" i="3"/>
  <c r="V4" i="2"/>
  <c r="V4" i="3" s="1"/>
  <c r="M35" i="3"/>
  <c r="N35" i="2"/>
  <c r="N35" i="3" s="1"/>
  <c r="M34" i="3"/>
  <c r="N34" i="2"/>
  <c r="N34" i="3" s="1"/>
  <c r="M33" i="3"/>
  <c r="N33" i="2"/>
  <c r="N33" i="3" s="1"/>
  <c r="M32" i="3"/>
  <c r="N32" i="2"/>
  <c r="N32" i="3" s="1"/>
  <c r="M31" i="3"/>
  <c r="N31" i="2"/>
  <c r="N31" i="3" s="1"/>
  <c r="M30" i="3"/>
  <c r="N30" i="2"/>
  <c r="N30" i="3" s="1"/>
  <c r="M29" i="3"/>
  <c r="N29" i="2"/>
  <c r="N29" i="3" s="1"/>
  <c r="M28" i="3"/>
  <c r="N28" i="2"/>
  <c r="N28" i="3" s="1"/>
  <c r="M27" i="3"/>
  <c r="N27" i="2"/>
  <c r="N27" i="3" s="1"/>
  <c r="M26" i="3"/>
  <c r="N26" i="2"/>
  <c r="N26" i="3" s="1"/>
  <c r="M25" i="3"/>
  <c r="N25" i="2"/>
  <c r="N25" i="3" s="1"/>
  <c r="M24" i="3"/>
  <c r="N24" i="2"/>
  <c r="N24" i="3" s="1"/>
  <c r="M23" i="3"/>
  <c r="N23" i="2"/>
  <c r="N23" i="3" s="1"/>
  <c r="M22" i="3"/>
  <c r="N22" i="2"/>
  <c r="N22" i="3" s="1"/>
  <c r="M21" i="3"/>
  <c r="N21" i="2"/>
  <c r="N21" i="3" s="1"/>
  <c r="M20" i="3"/>
  <c r="N20" i="2"/>
  <c r="N20" i="3" s="1"/>
  <c r="M19" i="3"/>
  <c r="N19" i="2"/>
  <c r="N19" i="3" s="1"/>
  <c r="M18" i="3"/>
  <c r="N18" i="2"/>
  <c r="N18" i="3" s="1"/>
  <c r="M17" i="3"/>
  <c r="N17" i="2"/>
  <c r="N17" i="3" s="1"/>
  <c r="M16" i="3"/>
  <c r="N16" i="2"/>
  <c r="N16" i="3" s="1"/>
  <c r="M15" i="3"/>
  <c r="N15" i="2"/>
  <c r="N15" i="3" s="1"/>
  <c r="M14" i="3"/>
  <c r="N14" i="2"/>
  <c r="N14" i="3" s="1"/>
  <c r="M13" i="3"/>
  <c r="N13" i="2"/>
  <c r="N13" i="3" s="1"/>
  <c r="M12" i="3"/>
  <c r="N12" i="2"/>
  <c r="N12" i="3" s="1"/>
  <c r="M11" i="3"/>
  <c r="N11" i="2"/>
  <c r="N11" i="3" s="1"/>
  <c r="M10" i="3"/>
  <c r="N10" i="2"/>
  <c r="N10" i="3" s="1"/>
  <c r="M9" i="3"/>
  <c r="N9" i="2"/>
  <c r="N9" i="3" s="1"/>
  <c r="M8" i="3"/>
  <c r="N8" i="2"/>
  <c r="N8" i="3" s="1"/>
  <c r="M7" i="3"/>
  <c r="N7" i="2"/>
  <c r="N7" i="3" s="1"/>
  <c r="M6" i="3"/>
  <c r="N6" i="2"/>
  <c r="N6" i="3" s="1"/>
  <c r="M5" i="3"/>
  <c r="N5" i="2"/>
  <c r="N5" i="3" s="1"/>
  <c r="M4" i="3"/>
  <c r="N4" i="2"/>
  <c r="N4" i="3" s="1"/>
  <c r="T8" i="3" l="1"/>
  <c r="U8" i="2"/>
  <c r="Q10" i="3"/>
  <c r="S10" i="2"/>
  <c r="O12" i="3"/>
  <c r="P12" i="2"/>
  <c r="R12" i="2"/>
  <c r="O13" i="2"/>
  <c r="R11" i="3"/>
  <c r="P11" i="3"/>
  <c r="Q11" i="2"/>
  <c r="S9" i="3"/>
  <c r="T9" i="2"/>
  <c r="U7" i="3"/>
  <c r="V7" i="2"/>
  <c r="V7" i="3" s="1"/>
  <c r="T9" i="3" l="1"/>
  <c r="U9" i="2"/>
  <c r="Q11" i="3"/>
  <c r="S11" i="2"/>
  <c r="O13" i="3"/>
  <c r="P13" i="2"/>
  <c r="R13" i="2"/>
  <c r="O14" i="2"/>
  <c r="R12" i="3"/>
  <c r="P12" i="3"/>
  <c r="Q12" i="2"/>
  <c r="S10" i="3"/>
  <c r="T10" i="2"/>
  <c r="U8" i="3"/>
  <c r="V8" i="2"/>
  <c r="V8" i="3" s="1"/>
  <c r="T10" i="3" l="1"/>
  <c r="U10" i="2"/>
  <c r="Q12" i="3"/>
  <c r="S12" i="2"/>
  <c r="O14" i="3"/>
  <c r="P14" i="2"/>
  <c r="R14" i="2"/>
  <c r="O15" i="2"/>
  <c r="R13" i="3"/>
  <c r="P13" i="3"/>
  <c r="Q13" i="2"/>
  <c r="S11" i="3"/>
  <c r="T11" i="2"/>
  <c r="U9" i="3"/>
  <c r="V9" i="2"/>
  <c r="V9" i="3" s="1"/>
  <c r="T11" i="3" l="1"/>
  <c r="U11" i="2"/>
  <c r="Q13" i="3"/>
  <c r="S13" i="2"/>
  <c r="O15" i="3"/>
  <c r="P15" i="2"/>
  <c r="R15" i="2"/>
  <c r="O16" i="2"/>
  <c r="R14" i="3"/>
  <c r="P14" i="3"/>
  <c r="Q14" i="2"/>
  <c r="S12" i="3"/>
  <c r="T12" i="2"/>
  <c r="U10" i="3"/>
  <c r="V10" i="2"/>
  <c r="V10" i="3" s="1"/>
  <c r="T12" i="3" l="1"/>
  <c r="U12" i="2"/>
  <c r="Q14" i="3"/>
  <c r="S14" i="2"/>
  <c r="O16" i="3"/>
  <c r="P16" i="2"/>
  <c r="R16" i="2"/>
  <c r="O17" i="2"/>
  <c r="R15" i="3"/>
  <c r="P15" i="3"/>
  <c r="Q15" i="2"/>
  <c r="S13" i="3"/>
  <c r="T13" i="2"/>
  <c r="U11" i="3"/>
  <c r="V11" i="2"/>
  <c r="V11" i="3" s="1"/>
  <c r="T13" i="3" l="1"/>
  <c r="U13" i="2"/>
  <c r="Q15" i="3"/>
  <c r="S15" i="2"/>
  <c r="O17" i="3"/>
  <c r="P17" i="2"/>
  <c r="R17" i="2"/>
  <c r="O18" i="2"/>
  <c r="R16" i="3"/>
  <c r="P16" i="3"/>
  <c r="Q16" i="2"/>
  <c r="S14" i="3"/>
  <c r="T14" i="2"/>
  <c r="U12" i="3"/>
  <c r="V12" i="2"/>
  <c r="V12" i="3" s="1"/>
  <c r="T14" i="3" l="1"/>
  <c r="U14" i="2"/>
  <c r="Q16" i="3"/>
  <c r="S16" i="2"/>
  <c r="O18" i="3"/>
  <c r="P18" i="2"/>
  <c r="R18" i="2"/>
  <c r="O19" i="2"/>
  <c r="R17" i="3"/>
  <c r="P17" i="3"/>
  <c r="Q17" i="2"/>
  <c r="S15" i="3"/>
  <c r="T15" i="2"/>
  <c r="U13" i="3"/>
  <c r="V13" i="2"/>
  <c r="V13" i="3" s="1"/>
  <c r="T15" i="3" l="1"/>
  <c r="U15" i="2"/>
  <c r="Q17" i="3"/>
  <c r="S17" i="2"/>
  <c r="O19" i="3"/>
  <c r="P19" i="2"/>
  <c r="R19" i="2"/>
  <c r="O20" i="2"/>
  <c r="R18" i="3"/>
  <c r="P18" i="3"/>
  <c r="Q18" i="2"/>
  <c r="S16" i="3"/>
  <c r="T16" i="2"/>
  <c r="U14" i="3"/>
  <c r="V14" i="2"/>
  <c r="V14" i="3" s="1"/>
  <c r="T16" i="3" l="1"/>
  <c r="U16" i="2"/>
  <c r="Q18" i="3"/>
  <c r="S18" i="2"/>
  <c r="O20" i="3"/>
  <c r="P20" i="2"/>
  <c r="R20" i="2"/>
  <c r="O21" i="2"/>
  <c r="R19" i="3"/>
  <c r="P19" i="3"/>
  <c r="Q19" i="2"/>
  <c r="S17" i="3"/>
  <c r="T17" i="2"/>
  <c r="U15" i="3"/>
  <c r="V15" i="2"/>
  <c r="V15" i="3" s="1"/>
  <c r="T17" i="3" l="1"/>
  <c r="U17" i="2"/>
  <c r="Q19" i="3"/>
  <c r="S19" i="2"/>
  <c r="O21" i="3"/>
  <c r="P21" i="2"/>
  <c r="R21" i="2"/>
  <c r="O22" i="2"/>
  <c r="R20" i="3"/>
  <c r="P20" i="3"/>
  <c r="Q20" i="2"/>
  <c r="S18" i="3"/>
  <c r="T18" i="2"/>
  <c r="U16" i="3"/>
  <c r="V16" i="2"/>
  <c r="V16" i="3" s="1"/>
  <c r="T18" i="3" l="1"/>
  <c r="U18" i="2"/>
  <c r="Q20" i="3"/>
  <c r="S20" i="2"/>
  <c r="O22" i="3"/>
  <c r="P22" i="2"/>
  <c r="R22" i="2"/>
  <c r="O23" i="2"/>
  <c r="R21" i="3"/>
  <c r="P21" i="3"/>
  <c r="Q21" i="2"/>
  <c r="S19" i="3"/>
  <c r="T19" i="2"/>
  <c r="U17" i="3"/>
  <c r="V17" i="2"/>
  <c r="V17" i="3" s="1"/>
  <c r="T19" i="3" l="1"/>
  <c r="U19" i="2"/>
  <c r="Q21" i="3"/>
  <c r="S21" i="2"/>
  <c r="O23" i="3"/>
  <c r="P23" i="2"/>
  <c r="R23" i="2"/>
  <c r="O24" i="2"/>
  <c r="R22" i="3"/>
  <c r="P22" i="3"/>
  <c r="Q22" i="2"/>
  <c r="S20" i="3"/>
  <c r="T20" i="2"/>
  <c r="U18" i="3"/>
  <c r="V18" i="2"/>
  <c r="V18" i="3" s="1"/>
  <c r="T20" i="3" l="1"/>
  <c r="U20" i="2"/>
  <c r="Q22" i="3"/>
  <c r="S22" i="2"/>
  <c r="O24" i="3"/>
  <c r="P24" i="2"/>
  <c r="R24" i="2"/>
  <c r="O25" i="2"/>
  <c r="R23" i="3"/>
  <c r="P23" i="3"/>
  <c r="Q23" i="2"/>
  <c r="S21" i="3"/>
  <c r="T21" i="2"/>
  <c r="U19" i="3"/>
  <c r="V19" i="2"/>
  <c r="V19" i="3" s="1"/>
  <c r="T21" i="3" l="1"/>
  <c r="U21" i="2"/>
  <c r="Q23" i="3"/>
  <c r="S23" i="2"/>
  <c r="O25" i="3"/>
  <c r="P25" i="2"/>
  <c r="R25" i="2"/>
  <c r="O26" i="2"/>
  <c r="R24" i="3"/>
  <c r="P24" i="3"/>
  <c r="Q24" i="2"/>
  <c r="S22" i="3"/>
  <c r="T22" i="2"/>
  <c r="U20" i="3"/>
  <c r="V20" i="2"/>
  <c r="V20" i="3" s="1"/>
  <c r="T22" i="3" l="1"/>
  <c r="U22" i="2"/>
  <c r="Q24" i="3"/>
  <c r="S24" i="2"/>
  <c r="O26" i="3"/>
  <c r="P26" i="2"/>
  <c r="R26" i="2"/>
  <c r="O27" i="2"/>
  <c r="R25" i="3"/>
  <c r="P25" i="3"/>
  <c r="Q25" i="2"/>
  <c r="S23" i="3"/>
  <c r="T23" i="2"/>
  <c r="U21" i="3"/>
  <c r="V21" i="2"/>
  <c r="V21" i="3" s="1"/>
  <c r="T23" i="3" l="1"/>
  <c r="U23" i="2"/>
  <c r="Q25" i="3"/>
  <c r="S25" i="2"/>
  <c r="O27" i="3"/>
  <c r="P27" i="2"/>
  <c r="R27" i="2"/>
  <c r="O28" i="2"/>
  <c r="R26" i="3"/>
  <c r="P26" i="3"/>
  <c r="Q26" i="2"/>
  <c r="S24" i="3"/>
  <c r="T24" i="2"/>
  <c r="U22" i="3"/>
  <c r="V22" i="2"/>
  <c r="V22" i="3" s="1"/>
  <c r="T24" i="3" l="1"/>
  <c r="U24" i="2"/>
  <c r="Q26" i="3"/>
  <c r="S26" i="2"/>
  <c r="O28" i="3"/>
  <c r="P28" i="2"/>
  <c r="R28" i="2"/>
  <c r="O29" i="2"/>
  <c r="R27" i="3"/>
  <c r="P27" i="3"/>
  <c r="Q27" i="2"/>
  <c r="S25" i="3"/>
  <c r="T25" i="2"/>
  <c r="U23" i="3"/>
  <c r="V23" i="2"/>
  <c r="V23" i="3" s="1"/>
  <c r="T25" i="3" l="1"/>
  <c r="U25" i="2"/>
  <c r="Q27" i="3"/>
  <c r="S27" i="2"/>
  <c r="O29" i="3"/>
  <c r="P29" i="2"/>
  <c r="R29" i="2"/>
  <c r="O30" i="2"/>
  <c r="R28" i="3"/>
  <c r="P28" i="3"/>
  <c r="Q28" i="2"/>
  <c r="S26" i="3"/>
  <c r="T26" i="2"/>
  <c r="U24" i="3"/>
  <c r="V24" i="2"/>
  <c r="V24" i="3" s="1"/>
  <c r="T26" i="3" l="1"/>
  <c r="U26" i="2"/>
  <c r="Q28" i="3"/>
  <c r="S28" i="2"/>
  <c r="O30" i="3"/>
  <c r="P30" i="2"/>
  <c r="R30" i="2"/>
  <c r="O31" i="2"/>
  <c r="R29" i="3"/>
  <c r="P29" i="3"/>
  <c r="Q29" i="2"/>
  <c r="S27" i="3"/>
  <c r="T27" i="2"/>
  <c r="U25" i="3"/>
  <c r="V25" i="2"/>
  <c r="V25" i="3" s="1"/>
  <c r="T27" i="3" l="1"/>
  <c r="U27" i="2"/>
  <c r="Q29" i="3"/>
  <c r="S29" i="2"/>
  <c r="O31" i="3"/>
  <c r="P31" i="2"/>
  <c r="R31" i="2"/>
  <c r="O32" i="2"/>
  <c r="R30" i="3"/>
  <c r="P30" i="3"/>
  <c r="Q30" i="2"/>
  <c r="S28" i="3"/>
  <c r="T28" i="2"/>
  <c r="U26" i="3"/>
  <c r="V26" i="2"/>
  <c r="V26" i="3" s="1"/>
  <c r="T28" i="3" l="1"/>
  <c r="U28" i="2"/>
  <c r="Q30" i="3"/>
  <c r="S30" i="2"/>
  <c r="O32" i="3"/>
  <c r="P32" i="2"/>
  <c r="R32" i="2"/>
  <c r="O33" i="2"/>
  <c r="R31" i="3"/>
  <c r="P31" i="3"/>
  <c r="Q31" i="2"/>
  <c r="S29" i="3"/>
  <c r="T29" i="2"/>
  <c r="U27" i="3"/>
  <c r="V27" i="2"/>
  <c r="V27" i="3" s="1"/>
  <c r="T29" i="3" l="1"/>
  <c r="U29" i="2"/>
  <c r="Q31" i="3"/>
  <c r="S31" i="2"/>
  <c r="O33" i="3"/>
  <c r="P33" i="2"/>
  <c r="R33" i="2"/>
  <c r="O34" i="2"/>
  <c r="R32" i="3"/>
  <c r="P32" i="3"/>
  <c r="Q32" i="2"/>
  <c r="S30" i="3"/>
  <c r="T30" i="2"/>
  <c r="U28" i="3"/>
  <c r="V28" i="2"/>
  <c r="V28" i="3" s="1"/>
  <c r="T30" i="3" l="1"/>
  <c r="U30" i="2"/>
  <c r="Q32" i="3"/>
  <c r="S32" i="2"/>
  <c r="O34" i="3"/>
  <c r="P34" i="2"/>
  <c r="R34" i="2"/>
  <c r="O35" i="2"/>
  <c r="R33" i="3"/>
  <c r="P33" i="3"/>
  <c r="Q33" i="2"/>
  <c r="S31" i="3"/>
  <c r="T31" i="2"/>
  <c r="U29" i="3"/>
  <c r="V29" i="2"/>
  <c r="V29" i="3" s="1"/>
  <c r="T31" i="3" l="1"/>
  <c r="U31" i="2"/>
  <c r="Q33" i="3"/>
  <c r="S33" i="2"/>
  <c r="O35" i="3"/>
  <c r="W4" i="2"/>
  <c r="P35" i="2"/>
  <c r="R35" i="2"/>
  <c r="R34" i="3"/>
  <c r="P34" i="3"/>
  <c r="Q34" i="2"/>
  <c r="S32" i="3"/>
  <c r="T32" i="2"/>
  <c r="U30" i="3"/>
  <c r="V30" i="2"/>
  <c r="V30" i="3" s="1"/>
  <c r="T32" i="3" l="1"/>
  <c r="U32" i="2"/>
  <c r="Q34" i="3"/>
  <c r="S34" i="2"/>
  <c r="R35" i="3"/>
  <c r="P35" i="3"/>
  <c r="Q35" i="2"/>
  <c r="W4" i="3"/>
  <c r="X4" i="2"/>
  <c r="Z4" i="2"/>
  <c r="W5" i="2"/>
  <c r="S33" i="3"/>
  <c r="T33" i="2"/>
  <c r="U31" i="3"/>
  <c r="V31" i="2"/>
  <c r="V31" i="3" s="1"/>
  <c r="T33" i="3" l="1"/>
  <c r="U33" i="2"/>
  <c r="W5" i="3"/>
  <c r="X5" i="2"/>
  <c r="Z5" i="2"/>
  <c r="W6" i="2"/>
  <c r="Z4" i="3"/>
  <c r="X4" i="3"/>
  <c r="Y4" i="2"/>
  <c r="Q35" i="3"/>
  <c r="S35" i="2"/>
  <c r="S34" i="3"/>
  <c r="T34" i="2"/>
  <c r="U32" i="3"/>
  <c r="V32" i="2"/>
  <c r="V32" i="3" s="1"/>
  <c r="T34" i="3" l="1"/>
  <c r="U34" i="2"/>
  <c r="S35" i="3"/>
  <c r="T35" i="2"/>
  <c r="Y4" i="3"/>
  <c r="AA4" i="2"/>
  <c r="W6" i="3"/>
  <c r="X6" i="2"/>
  <c r="Z6" i="2"/>
  <c r="W7" i="2"/>
  <c r="Z5" i="3"/>
  <c r="X5" i="3"/>
  <c r="Y5" i="2"/>
  <c r="U33" i="3"/>
  <c r="V33" i="2"/>
  <c r="V33" i="3" s="1"/>
  <c r="Y5" i="3" l="1"/>
  <c r="AA5" i="2"/>
  <c r="W7" i="3"/>
  <c r="X7" i="2"/>
  <c r="Z7" i="2"/>
  <c r="W8" i="2"/>
  <c r="Z6" i="3"/>
  <c r="X6" i="3"/>
  <c r="Y6" i="2"/>
  <c r="AA4" i="3"/>
  <c r="AB4" i="2"/>
  <c r="T35" i="3"/>
  <c r="U35" i="2"/>
  <c r="U34" i="3"/>
  <c r="V34" i="2"/>
  <c r="V34" i="3" s="1"/>
  <c r="U35" i="3" l="1"/>
  <c r="V35" i="2"/>
  <c r="V35" i="3" s="1"/>
  <c r="AB4" i="3"/>
  <c r="AC4" i="2"/>
  <c r="Y6" i="3"/>
  <c r="AA6" i="2"/>
  <c r="W8" i="3"/>
  <c r="X8" i="2"/>
  <c r="Z8" i="2"/>
  <c r="W9" i="2"/>
  <c r="Z7" i="3"/>
  <c r="X7" i="3"/>
  <c r="Y7" i="2"/>
  <c r="AA5" i="3"/>
  <c r="AB5" i="2"/>
  <c r="AB5" i="3" l="1"/>
  <c r="AC5" i="2"/>
  <c r="Y7" i="3"/>
  <c r="AA7" i="2"/>
  <c r="W9" i="3"/>
  <c r="X9" i="2"/>
  <c r="Z9" i="2"/>
  <c r="W10" i="2"/>
  <c r="Z8" i="3"/>
  <c r="X8" i="3"/>
  <c r="Y8" i="2"/>
  <c r="AA6" i="3"/>
  <c r="AB6" i="2"/>
  <c r="AC4" i="3"/>
  <c r="AD4" i="2"/>
  <c r="AD4" i="3" s="1"/>
  <c r="AB6" i="3" l="1"/>
  <c r="AC6" i="2"/>
  <c r="Y8" i="3"/>
  <c r="AA8" i="2"/>
  <c r="W10" i="3"/>
  <c r="X10" i="2"/>
  <c r="Z10" i="2"/>
  <c r="W11" i="2"/>
  <c r="Z9" i="3"/>
  <c r="X9" i="3"/>
  <c r="Y9" i="2"/>
  <c r="AA7" i="3"/>
  <c r="AB7" i="2"/>
  <c r="AC5" i="3"/>
  <c r="AD5" i="2"/>
  <c r="AD5" i="3" s="1"/>
  <c r="AB7" i="3" l="1"/>
  <c r="AC7" i="2"/>
  <c r="Y9" i="3"/>
  <c r="AA9" i="2"/>
  <c r="W11" i="3"/>
  <c r="X11" i="2"/>
  <c r="Z11" i="2"/>
  <c r="W12" i="2"/>
  <c r="Z10" i="3"/>
  <c r="X10" i="3"/>
  <c r="Y10" i="2"/>
  <c r="AA8" i="3"/>
  <c r="AB8" i="2"/>
  <c r="AC6" i="3"/>
  <c r="AD6" i="2"/>
  <c r="AD6" i="3" s="1"/>
  <c r="AB8" i="3" l="1"/>
  <c r="AC8" i="2"/>
  <c r="Y10" i="3"/>
  <c r="AA10" i="2"/>
  <c r="W12" i="3"/>
  <c r="X12" i="2"/>
  <c r="Z12" i="2"/>
  <c r="W13" i="2"/>
  <c r="Z11" i="3"/>
  <c r="X11" i="3"/>
  <c r="Y11" i="2"/>
  <c r="AA9" i="3"/>
  <c r="AB9" i="2"/>
  <c r="AC7" i="3"/>
  <c r="AD7" i="2"/>
  <c r="AD7" i="3" s="1"/>
  <c r="AB9" i="3" l="1"/>
  <c r="AC9" i="2"/>
  <c r="Y11" i="3"/>
  <c r="AA11" i="2"/>
  <c r="W13" i="3"/>
  <c r="X13" i="2"/>
  <c r="Z13" i="2"/>
  <c r="W14" i="2"/>
  <c r="Z12" i="3"/>
  <c r="X12" i="3"/>
  <c r="Y12" i="2"/>
  <c r="AA10" i="3"/>
  <c r="AB10" i="2"/>
  <c r="AC8" i="3"/>
  <c r="AD8" i="2"/>
  <c r="AD8" i="3" s="1"/>
  <c r="AB10" i="3" l="1"/>
  <c r="AC10" i="2"/>
  <c r="Y12" i="3"/>
  <c r="AA12" i="2"/>
  <c r="W14" i="3"/>
  <c r="X14" i="2"/>
  <c r="Z14" i="2"/>
  <c r="W15" i="2"/>
  <c r="Z13" i="3"/>
  <c r="X13" i="3"/>
  <c r="Y13" i="2"/>
  <c r="AA11" i="3"/>
  <c r="AB11" i="2"/>
  <c r="AC9" i="3"/>
  <c r="AD9" i="2"/>
  <c r="AD9" i="3" s="1"/>
  <c r="AB11" i="3" l="1"/>
  <c r="AC11" i="2"/>
  <c r="Y13" i="3"/>
  <c r="AA13" i="2"/>
  <c r="W15" i="3"/>
  <c r="X15" i="2"/>
  <c r="Z15" i="2"/>
  <c r="W16" i="2"/>
  <c r="Z14" i="3"/>
  <c r="X14" i="3"/>
  <c r="Y14" i="2"/>
  <c r="AA12" i="3"/>
  <c r="AB12" i="2"/>
  <c r="AC10" i="3"/>
  <c r="AD10" i="2"/>
  <c r="AD10" i="3" s="1"/>
  <c r="AB12" i="3" l="1"/>
  <c r="AC12" i="2"/>
  <c r="Y14" i="3"/>
  <c r="AA14" i="2"/>
  <c r="W16" i="3"/>
  <c r="X16" i="2"/>
  <c r="Z16" i="2"/>
  <c r="W17" i="2"/>
  <c r="Z15" i="3"/>
  <c r="X15" i="3"/>
  <c r="Y15" i="2"/>
  <c r="AA13" i="3"/>
  <c r="AB13" i="2"/>
  <c r="AC11" i="3"/>
  <c r="AD11" i="2"/>
  <c r="AD11" i="3" s="1"/>
  <c r="AB13" i="3" l="1"/>
  <c r="AC13" i="2"/>
  <c r="Y15" i="3"/>
  <c r="AA15" i="2"/>
  <c r="W17" i="3"/>
  <c r="X17" i="2"/>
  <c r="Z17" i="2"/>
  <c r="W18" i="2"/>
  <c r="Z16" i="3"/>
  <c r="X16" i="3"/>
  <c r="Y16" i="2"/>
  <c r="AA14" i="3"/>
  <c r="AB14" i="2"/>
  <c r="AC12" i="3"/>
  <c r="AD12" i="2"/>
  <c r="AD12" i="3" s="1"/>
  <c r="AB14" i="3" l="1"/>
  <c r="AC14" i="2"/>
  <c r="Y16" i="3"/>
  <c r="AA16" i="2"/>
  <c r="W18" i="3"/>
  <c r="X18" i="2"/>
  <c r="Z18" i="2"/>
  <c r="W19" i="2"/>
  <c r="Z17" i="3"/>
  <c r="X17" i="3"/>
  <c r="Y17" i="2"/>
  <c r="AA15" i="3"/>
  <c r="AB15" i="2"/>
  <c r="AC13" i="3"/>
  <c r="AD13" i="2"/>
  <c r="AD13" i="3" s="1"/>
  <c r="AB15" i="3" l="1"/>
  <c r="AC15" i="2"/>
  <c r="Y17" i="3"/>
  <c r="AA17" i="2"/>
  <c r="W19" i="3"/>
  <c r="X19" i="2"/>
  <c r="Z19" i="2"/>
  <c r="W20" i="2"/>
  <c r="Z18" i="3"/>
  <c r="X18" i="3"/>
  <c r="Y18" i="2"/>
  <c r="AA16" i="3"/>
  <c r="AB16" i="2"/>
  <c r="AC14" i="3"/>
  <c r="AD14" i="2"/>
  <c r="AD14" i="3" s="1"/>
  <c r="AB16" i="3" l="1"/>
  <c r="AC16" i="2"/>
  <c r="Y18" i="3"/>
  <c r="AA18" i="2"/>
  <c r="W20" i="3"/>
  <c r="X20" i="2"/>
  <c r="Z20" i="2"/>
  <c r="W21" i="2"/>
  <c r="Z19" i="3"/>
  <c r="X19" i="3"/>
  <c r="Y19" i="2"/>
  <c r="AA17" i="3"/>
  <c r="AB17" i="2"/>
  <c r="AC15" i="3"/>
  <c r="AD15" i="2"/>
  <c r="AD15" i="3" s="1"/>
  <c r="AB17" i="3" l="1"/>
  <c r="AC17" i="2"/>
  <c r="Y19" i="3"/>
  <c r="AA19" i="2"/>
  <c r="W21" i="3"/>
  <c r="X21" i="2"/>
  <c r="Z21" i="2"/>
  <c r="W22" i="2"/>
  <c r="Z20" i="3"/>
  <c r="X20" i="3"/>
  <c r="Y20" i="2"/>
  <c r="AA18" i="3"/>
  <c r="AB18" i="2"/>
  <c r="AC16" i="3"/>
  <c r="AD16" i="2"/>
  <c r="AD16" i="3" s="1"/>
  <c r="AB18" i="3" l="1"/>
  <c r="AC18" i="2"/>
  <c r="Y20" i="3"/>
  <c r="AA20" i="2"/>
  <c r="W22" i="3"/>
  <c r="X22" i="2"/>
  <c r="Z22" i="2"/>
  <c r="W23" i="2"/>
  <c r="Z21" i="3"/>
  <c r="X21" i="3"/>
  <c r="Y21" i="2"/>
  <c r="AA19" i="3"/>
  <c r="AB19" i="2"/>
  <c r="AC17" i="3"/>
  <c r="AD17" i="2"/>
  <c r="AD17" i="3" s="1"/>
  <c r="AB19" i="3" l="1"/>
  <c r="AC19" i="2"/>
  <c r="Y21" i="3"/>
  <c r="AA21" i="2"/>
  <c r="W23" i="3"/>
  <c r="X23" i="2"/>
  <c r="Z23" i="2"/>
  <c r="W24" i="2"/>
  <c r="Z22" i="3"/>
  <c r="X22" i="3"/>
  <c r="Y22" i="2"/>
  <c r="AA20" i="3"/>
  <c r="AB20" i="2"/>
  <c r="AC18" i="3"/>
  <c r="AD18" i="2"/>
  <c r="AD18" i="3" s="1"/>
  <c r="AB20" i="3" l="1"/>
  <c r="AC20" i="2"/>
  <c r="Y22" i="3"/>
  <c r="AA22" i="2"/>
  <c r="W24" i="3"/>
  <c r="X24" i="2"/>
  <c r="Z24" i="2"/>
  <c r="W25" i="2"/>
  <c r="Z23" i="3"/>
  <c r="X23" i="3"/>
  <c r="Y23" i="2"/>
  <c r="AA21" i="3"/>
  <c r="AB21" i="2"/>
  <c r="AC19" i="3"/>
  <c r="AD19" i="2"/>
  <c r="AD19" i="3" s="1"/>
  <c r="AB21" i="3" l="1"/>
  <c r="AC21" i="2"/>
  <c r="Y23" i="3"/>
  <c r="AA23" i="2"/>
  <c r="W25" i="3"/>
  <c r="X25" i="2"/>
  <c r="Z25" i="2"/>
  <c r="W26" i="2"/>
  <c r="Z24" i="3"/>
  <c r="X24" i="3"/>
  <c r="Y24" i="2"/>
  <c r="AA22" i="3"/>
  <c r="AB22" i="2"/>
  <c r="AC20" i="3"/>
  <c r="AD20" i="2"/>
  <c r="AD20" i="3" s="1"/>
  <c r="AB22" i="3" l="1"/>
  <c r="AC22" i="2"/>
  <c r="Y24" i="3"/>
  <c r="AA24" i="2"/>
  <c r="W26" i="3"/>
  <c r="X26" i="2"/>
  <c r="Z26" i="2"/>
  <c r="W27" i="2"/>
  <c r="Z25" i="3"/>
  <c r="X25" i="3"/>
  <c r="Y25" i="2"/>
  <c r="AA23" i="3"/>
  <c r="AB23" i="2"/>
  <c r="AC21" i="3"/>
  <c r="AD21" i="2"/>
  <c r="AD21" i="3" s="1"/>
  <c r="AB23" i="3" l="1"/>
  <c r="AC23" i="2"/>
  <c r="Y25" i="3"/>
  <c r="AA25" i="2"/>
  <c r="W27" i="3"/>
  <c r="X27" i="2"/>
  <c r="Z27" i="2"/>
  <c r="W28" i="2"/>
  <c r="Z26" i="3"/>
  <c r="X26" i="3"/>
  <c r="Y26" i="2"/>
  <c r="AA24" i="3"/>
  <c r="AB24" i="2"/>
  <c r="AC22" i="3"/>
  <c r="AD22" i="2"/>
  <c r="AD22" i="3" s="1"/>
  <c r="AB24" i="3" l="1"/>
  <c r="AC24" i="2"/>
  <c r="Y26" i="3"/>
  <c r="AA26" i="2"/>
  <c r="W28" i="3"/>
  <c r="X28" i="2"/>
  <c r="Z28" i="2"/>
  <c r="W29" i="2"/>
  <c r="Z27" i="3"/>
  <c r="X27" i="3"/>
  <c r="Y27" i="2"/>
  <c r="AA25" i="3"/>
  <c r="AB25" i="2"/>
  <c r="AC23" i="3"/>
  <c r="AD23" i="2"/>
  <c r="AD23" i="3" s="1"/>
  <c r="AB25" i="3" l="1"/>
  <c r="AC25" i="2"/>
  <c r="Y27" i="3"/>
  <c r="AA27" i="2"/>
  <c r="W29" i="3"/>
  <c r="X29" i="2"/>
  <c r="Z29" i="2"/>
  <c r="Z28" i="3"/>
  <c r="X28" i="3"/>
  <c r="Y28" i="2"/>
  <c r="AA26" i="3"/>
  <c r="AB26" i="2"/>
  <c r="AC24" i="3"/>
  <c r="AD24" i="2"/>
  <c r="AD24" i="3" s="1"/>
  <c r="AB26" i="3" l="1"/>
  <c r="AC26" i="2"/>
  <c r="Y28" i="3"/>
  <c r="AA28" i="2"/>
  <c r="Z29" i="3"/>
  <c r="X29" i="3"/>
  <c r="Y29" i="2"/>
  <c r="AA27" i="3"/>
  <c r="AB27" i="2"/>
  <c r="AC25" i="3"/>
  <c r="AD25" i="2"/>
  <c r="AD25" i="3" s="1"/>
  <c r="AB27" i="3" l="1"/>
  <c r="AC27" i="2"/>
  <c r="Y29" i="3"/>
  <c r="AA29" i="2"/>
  <c r="AA28" i="3"/>
  <c r="AB28" i="2"/>
  <c r="AC26" i="3"/>
  <c r="AD26" i="2"/>
  <c r="AD26" i="3" s="1"/>
  <c r="AB28" i="3" l="1"/>
  <c r="AC28" i="2"/>
  <c r="AA29" i="3"/>
  <c r="AB29" i="2"/>
  <c r="AC27" i="3"/>
  <c r="AD27" i="2"/>
  <c r="AD27" i="3" s="1"/>
  <c r="AB29" i="3" l="1"/>
  <c r="AC29" i="2"/>
  <c r="AC28" i="3"/>
  <c r="AD28" i="2"/>
  <c r="AD28" i="3" s="1"/>
  <c r="AC29" i="3" l="1"/>
  <c r="AD29" i="2"/>
  <c r="AD29" i="3" s="1"/>
</calcChain>
</file>

<file path=xl/sharedStrings.xml><?xml version="1.0" encoding="utf-8"?>
<sst xmlns="http://schemas.openxmlformats.org/spreadsheetml/2006/main" count="48" uniqueCount="42">
  <si>
    <t>Hallo,</t>
  </si>
  <si>
    <t>da es mir riesigen Spaß macht, Tabellen zu erstellen – sozusagen mein Hobby –, dachte ich mir, es wäre schade, sie nur ungenutzt auf meinem Rechner zu lassen. Deshalb biete ich sie nun zum Download an.</t>
  </si>
  <si>
    <t>Hier sind einige Details zu den Tabellen:</t>
  </si>
  <si>
    <t>Alle Tabellen enthalten keine Makros.</t>
  </si>
  <si>
    <t>Einige Formeln sind teilweise geschützt.</t>
  </si>
  <si>
    <t>In einigen Formularen können individuelle Anpassungen für den Druck vorgenommen werden.</t>
  </si>
  <si>
    <t>Ich erstelle die Tabellen mit OpenOffice. Bald werde ich die Vorlagen auch als *.xls bereitstellen. Ansonsten lassen sie sich auch mit anderen Tabellenprogrammen öffnen.</t>
  </si>
  <si>
    <t>Wichtige Hinweise:</t>
  </si>
  <si>
    <t>Die von mir erstellten Tabellenvorlagen stehen kostenlos zur Verfügung. Bitte beachten Sie jedoch, dass ich keine Haftung für die Richtigkeit, Vollständigkeit oder Eignung der Vorlagen für spezifische Zwecke übernehme.</t>
  </si>
  <si>
    <t>Sie dürfen die Vorlagen gerne kostenlos weitergeben.</t>
  </si>
  <si>
    <t>Ich würde mich über produktive Verbesserungsvorschläge freuen.</t>
  </si>
  <si>
    <t>Sollten Sie Fehler entdecken, lassen Sie es mich bitte wissen.</t>
  </si>
  <si>
    <t>Wenn Sie eine maßgeschneiderte Tabellenvorlage möchten, fragen Sie gerne an. Wenn es bei mir zeitlich passt und mich das Projekt interessiert, werde ich es kostenlos erstellen.</t>
  </si>
  <si>
    <r>
      <t xml:space="preserve">Kontaktieren können Sie mich unter </t>
    </r>
    <r>
      <rPr>
        <sz val="12"/>
        <color indexed="12"/>
        <rFont val="Arial Black"/>
        <family val="2"/>
      </rPr>
      <t>tabellenvorlagen@freenet.de</t>
    </r>
    <r>
      <rPr>
        <sz val="12"/>
        <rFont val="Arial Black"/>
        <family val="2"/>
      </rPr>
      <t>.</t>
    </r>
  </si>
  <si>
    <t>Falls Sie mit den Vorlagen zufrieden sind und meine Arbeit unterstützen möchten, würde ich mich über eine kleine Spende freuen: PayPal: tabellenvorlagen@freenet.de.</t>
  </si>
  <si>
    <t>Vielen Dank!</t>
  </si>
  <si>
    <t>Nachweis für Konstruktiven Holzschutz am Ortgang</t>
  </si>
  <si>
    <t>Skizze C</t>
  </si>
  <si>
    <t>Nur gelb hinterlegte  Zellen sind änderbar</t>
  </si>
  <si>
    <t>tan21.</t>
  </si>
  <si>
    <t>21</t>
  </si>
  <si>
    <t>Skizze B</t>
  </si>
  <si>
    <t>Aufbau  Senkrecht</t>
  </si>
  <si>
    <t xml:space="preserve"> DN – Dachneigung</t>
  </si>
  <si>
    <t xml:space="preserve">Ortgangbreite  </t>
  </si>
  <si>
    <t xml:space="preserve">Sicherheitsmaß in cm </t>
  </si>
  <si>
    <t>Obholz Rechtwinklig / Balkenhöhe Flachdach</t>
  </si>
  <si>
    <t>Pfettenbreite</t>
  </si>
  <si>
    <t>Skizze A</t>
  </si>
  <si>
    <t>Pfettenhöhe</t>
  </si>
  <si>
    <t>anrechenbare Höhe</t>
  </si>
  <si>
    <t>Pfetten Abschnittsneigung</t>
  </si>
  <si>
    <t>7a</t>
  </si>
  <si>
    <t>6 – 7</t>
  </si>
  <si>
    <t>7a – 11</t>
  </si>
  <si>
    <t>Wenn 8&lt;0 = 0</t>
  </si>
  <si>
    <r>
      <t>7a / tan</t>
    </r>
    <r>
      <rPr>
        <b/>
        <vertAlign val="subscript"/>
        <sz val="12"/>
        <rFont val="Arial"/>
        <family val="2"/>
      </rPr>
      <t>8</t>
    </r>
  </si>
  <si>
    <r>
      <t>Tan</t>
    </r>
    <r>
      <rPr>
        <b/>
        <vertAlign val="subscript"/>
        <sz val="12"/>
        <rFont val="Arial"/>
        <family val="2"/>
      </rPr>
      <t>60°</t>
    </r>
    <r>
      <rPr>
        <b/>
        <sz val="12"/>
        <rFont val="Arial"/>
        <family val="2"/>
      </rPr>
      <t xml:space="preserve"> * 10</t>
    </r>
  </si>
  <si>
    <r>
      <t>4 / cos</t>
    </r>
    <r>
      <rPr>
        <b/>
        <vertAlign val="subscript"/>
        <sz val="10"/>
        <rFont val="Arial"/>
        <family val="2"/>
      </rPr>
      <t xml:space="preserve">DN </t>
    </r>
    <r>
      <rPr>
        <b/>
        <sz val="10"/>
        <rFont val="Arial"/>
        <family val="2"/>
      </rPr>
      <t xml:space="preserve"> Senkrechtes Obholz</t>
    </r>
  </si>
  <si>
    <r>
      <t>Tan</t>
    </r>
    <r>
      <rPr>
        <b/>
        <vertAlign val="subscript"/>
        <sz val="10"/>
        <rFont val="Arial"/>
        <family val="2"/>
      </rPr>
      <t>DN</t>
    </r>
    <r>
      <rPr>
        <b/>
        <sz val="10"/>
        <rFont val="Arial"/>
        <family val="2"/>
      </rPr>
      <t xml:space="preserve">*Pfettenbreiten </t>
    </r>
    <r>
      <rPr>
        <b/>
        <sz val="9"/>
        <rFont val="Arial"/>
        <family val="2"/>
      </rPr>
      <t xml:space="preserve"> Höhenunterschied Pfettenbreite</t>
    </r>
  </si>
  <si>
    <t>Regen Einfall in °</t>
  </si>
  <si>
    <t>Nachweis für Konstruktiven Holzschutz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</si>
</sst>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#.00&quot; cm&quot;"/>
    <numFmt numFmtId="165" formatCode="#,##0.00\°"/>
    <numFmt numFmtId="166" formatCode="0.0000&quot; °&quot;"/>
    <numFmt numFmtId="167" formatCode="#,##0.00&quot; cm&quot;"/>
    <numFmt numFmtId="168" formatCode="&quot; Tan8 &quot;0.00\°"/>
    <numFmt numFmtId="169" formatCode="&quot; Tan60 &quot;0.00\°"/>
    <numFmt numFmtId="170" formatCode="&quot; cosDN &quot;0.00\°"/>
    <numFmt numFmtId="171" formatCode="&quot; TanDN &quot;0.00\°"/>
  </numFmts>
  <fonts count="19"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Black"/>
      <family val="2"/>
    </font>
    <font>
      <sz val="12"/>
      <name val="Arial Black"/>
      <family val="2"/>
    </font>
    <font>
      <sz val="12"/>
      <color indexed="12"/>
      <name val="Arial Black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0"/>
      <name val="Times New Roman"/>
      <family val="1"/>
    </font>
    <font>
      <u/>
      <sz val="10"/>
      <name val="Arial Unicode MS"/>
      <family val="2"/>
    </font>
    <font>
      <b/>
      <vertAlign val="subscript"/>
      <sz val="12"/>
      <name val="Arial"/>
      <family val="2"/>
    </font>
    <font>
      <i/>
      <sz val="10"/>
      <name val="Arial"/>
      <family val="2"/>
    </font>
    <font>
      <b/>
      <vertAlign val="subscript"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0"/>
        <bgColor indexed="53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26"/>
        <bgColor indexed="43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2" borderId="0" applyNumberFormat="0" applyBorder="0" applyProtection="0">
      <alignment horizontal="center"/>
    </xf>
    <xf numFmtId="0" fontId="2" fillId="3" borderId="0" applyNumberFormat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0" fontId="6" fillId="0" borderId="0" xfId="2" applyFont="1" applyFill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164" fontId="6" fillId="5" borderId="3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horizontal="center" vertical="center" wrapText="1"/>
    </xf>
    <xf numFmtId="0" fontId="6" fillId="3" borderId="0" xfId="2" applyFont="1">
      <alignment horizontal="center" vertical="center"/>
    </xf>
    <xf numFmtId="166" fontId="13" fillId="0" borderId="0" xfId="0" applyNumberFormat="1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65" fontId="11" fillId="6" borderId="4" xfId="0" applyNumberFormat="1" applyFont="1" applyFill="1" applyBorder="1" applyAlignment="1" applyProtection="1">
      <alignment horizontal="center" vertical="center"/>
      <protection locked="0"/>
    </xf>
    <xf numFmtId="164" fontId="6" fillId="7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 wrapText="1"/>
    </xf>
    <xf numFmtId="167" fontId="6" fillId="6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167" fontId="6" fillId="6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right" vertical="center"/>
    </xf>
    <xf numFmtId="167" fontId="6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165" fontId="6" fillId="6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167" fontId="6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167" fontId="11" fillId="5" borderId="4" xfId="0" applyNumberFormat="1" applyFont="1" applyFill="1" applyBorder="1" applyAlignment="1">
      <alignment horizontal="center" vertical="center"/>
    </xf>
    <xf numFmtId="167" fontId="6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5" borderId="4" xfId="0" applyNumberFormat="1" applyFill="1" applyBorder="1" applyAlignment="1">
      <alignment horizontal="center" vertical="center"/>
    </xf>
    <xf numFmtId="168" fontId="16" fillId="0" borderId="0" xfId="0" applyNumberFormat="1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9" fontId="16" fillId="0" borderId="5" xfId="0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164" fontId="0" fillId="5" borderId="3" xfId="0" applyNumberFormat="1" applyFill="1" applyBorder="1" applyAlignment="1">
      <alignment horizontal="center" vertical="center"/>
    </xf>
    <xf numFmtId="170" fontId="16" fillId="0" borderId="2" xfId="0" applyNumberFormat="1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5" xfId="2" applyFont="1" applyFill="1" applyBorder="1">
      <alignment horizontal="center" vertical="center"/>
    </xf>
    <xf numFmtId="171" fontId="16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wrapText="1"/>
    </xf>
    <xf numFmtId="166" fontId="13" fillId="0" borderId="0" xfId="0" applyNumberFormat="1" applyFont="1" applyAlignment="1">
      <alignment wrapText="1"/>
    </xf>
    <xf numFmtId="0" fontId="0" fillId="0" borderId="4" xfId="0" applyBorder="1" applyAlignment="1">
      <alignment horizontal="center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7" fontId="6" fillId="0" borderId="4" xfId="0" applyNumberFormat="1" applyFont="1" applyBorder="1" applyAlignment="1" applyProtection="1">
      <alignment horizontal="center" vertical="center"/>
      <protection locked="0"/>
    </xf>
    <xf numFmtId="167" fontId="6" fillId="0" borderId="6" xfId="0" applyNumberFormat="1" applyFont="1" applyBorder="1" applyAlignment="1" applyProtection="1">
      <alignment horizontal="center" vertical="center"/>
      <protection locked="0"/>
    </xf>
    <xf numFmtId="167" fontId="6" fillId="0" borderId="3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12" fillId="0" borderId="0" xfId="3" applyFont="1" applyAlignment="1">
      <alignment horizontal="center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/>
    <xf numFmtId="167" fontId="11" fillId="0" borderId="4" xfId="0" applyNumberFormat="1" applyFont="1" applyBorder="1" applyAlignment="1">
      <alignment horizontal="center"/>
    </xf>
    <xf numFmtId="168" fontId="16" fillId="0" borderId="0" xfId="0" applyNumberFormat="1" applyFont="1"/>
    <xf numFmtId="0" fontId="16" fillId="0" borderId="4" xfId="0" applyFont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9" fontId="16" fillId="0" borderId="5" xfId="0" applyNumberFormat="1" applyFont="1" applyBorder="1"/>
    <xf numFmtId="0" fontId="16" fillId="0" borderId="6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70" fontId="16" fillId="0" borderId="2" xfId="0" applyNumberFormat="1" applyFont="1" applyBorder="1"/>
    <xf numFmtId="0" fontId="16" fillId="0" borderId="3" xfId="0" applyFont="1" applyBorder="1" applyAlignment="1">
      <alignment horizontal="center"/>
    </xf>
    <xf numFmtId="0" fontId="16" fillId="0" borderId="0" xfId="0" applyFont="1"/>
    <xf numFmtId="171" fontId="16" fillId="0" borderId="5" xfId="0" applyNumberFormat="1" applyFont="1" applyBorder="1"/>
    <xf numFmtId="0" fontId="13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Ergebnis" xfId="3" xr:uid="{00000000-0005-0000-0000-000000000000}"/>
    <cellStyle name="gut Grün" xfId="1" xr:uid="{00000000-0005-0000-0000-000001000000}"/>
    <cellStyle name="Rot" xfId="2" xr:uid="{00000000-0005-0000-0000-000003000000}"/>
    <cellStyle name="Standard" xfId="0" builtinId="0"/>
  </cellStyles>
  <dxfs count="4">
    <dxf>
      <fill>
        <patternFill patternType="solid">
          <fgColor indexed="27"/>
          <bgColor indexed="42"/>
        </patternFill>
      </fill>
    </dxf>
    <dxf>
      <font>
        <b/>
        <i val="0"/>
        <condense val="0"/>
        <extend val="0"/>
        <sz val="10"/>
      </font>
      <fill>
        <patternFill patternType="solid">
          <fgColor indexed="53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ont>
        <b/>
        <i val="0"/>
        <condense val="0"/>
        <extend val="0"/>
        <sz val="10"/>
      </font>
      <fill>
        <patternFill patternType="solid">
          <fgColor indexed="53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55</xdr:row>
      <xdr:rowOff>0</xdr:rowOff>
    </xdr:from>
    <xdr:to>
      <xdr:col>10</xdr:col>
      <xdr:colOff>428625</xdr:colOff>
      <xdr:row>77</xdr:row>
      <xdr:rowOff>152400</xdr:rowOff>
    </xdr:to>
    <xdr:pic>
      <xdr:nvPicPr>
        <xdr:cNvPr id="4097" name="Grafik 1">
          <a:extLst>
            <a:ext uri="{FF2B5EF4-FFF2-40B4-BE49-F238E27FC236}">
              <a16:creationId xmlns:a16="http://schemas.microsoft.com/office/drawing/2014/main" id="{7C518904-C05D-FACE-47CE-07B5CFB58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540000">
          <a:off x="847725" y="8905875"/>
          <a:ext cx="7296150" cy="3714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57150</xdr:colOff>
      <xdr:row>53</xdr:row>
      <xdr:rowOff>19050</xdr:rowOff>
    </xdr:from>
    <xdr:to>
      <xdr:col>15</xdr:col>
      <xdr:colOff>647700</xdr:colOff>
      <xdr:row>87</xdr:row>
      <xdr:rowOff>66675</xdr:rowOff>
    </xdr:to>
    <xdr:pic>
      <xdr:nvPicPr>
        <xdr:cNvPr id="4098" name="Grafik 2">
          <a:extLst>
            <a:ext uri="{FF2B5EF4-FFF2-40B4-BE49-F238E27FC236}">
              <a16:creationId xmlns:a16="http://schemas.microsoft.com/office/drawing/2014/main" id="{E69C0ED6-0BA1-BEED-C3A9-86BFE27F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540000">
          <a:off x="5457825" y="8601075"/>
          <a:ext cx="6762750" cy="5553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695325</xdr:colOff>
      <xdr:row>55</xdr:row>
      <xdr:rowOff>123825</xdr:rowOff>
    </xdr:from>
    <xdr:to>
      <xdr:col>26</xdr:col>
      <xdr:colOff>104775</xdr:colOff>
      <xdr:row>73</xdr:row>
      <xdr:rowOff>142875</xdr:rowOff>
    </xdr:to>
    <xdr:pic>
      <xdr:nvPicPr>
        <xdr:cNvPr id="4099" name="Grafik 3">
          <a:extLst>
            <a:ext uri="{FF2B5EF4-FFF2-40B4-BE49-F238E27FC236}">
              <a16:creationId xmlns:a16="http://schemas.microsoft.com/office/drawing/2014/main" id="{6E395E67-8192-ECEC-69FB-A3087840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540000">
          <a:off x="12268200" y="9029700"/>
          <a:ext cx="7896225" cy="2933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21</xdr:col>
      <xdr:colOff>66675</xdr:colOff>
      <xdr:row>46</xdr:row>
      <xdr:rowOff>66675</xdr:rowOff>
    </xdr:from>
    <xdr:to>
      <xdr:col>28</xdr:col>
      <xdr:colOff>76200</xdr:colOff>
      <xdr:row>80</xdr:row>
      <xdr:rowOff>57150</xdr:rowOff>
    </xdr:to>
    <xdr:pic>
      <xdr:nvPicPr>
        <xdr:cNvPr id="4100" name="Grafik 4">
          <a:extLst>
            <a:ext uri="{FF2B5EF4-FFF2-40B4-BE49-F238E27FC236}">
              <a16:creationId xmlns:a16="http://schemas.microsoft.com/office/drawing/2014/main" id="{449A0EBD-81E8-1794-D05E-FEB4BCEA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540000">
          <a:off x="16268700" y="7515225"/>
          <a:ext cx="5410200" cy="549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bellenvorlagen@freenet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zoomScale="90" zoomScaleNormal="90" zoomScaleSheetLayoutView="90" workbookViewId="0"/>
  </sheetViews>
  <sheetFormatPr defaultColWidth="0" defaultRowHeight="15" zeroHeight="1"/>
  <cols>
    <col min="1" max="1" width="104.28515625" style="1" customWidth="1"/>
  </cols>
  <sheetData>
    <row r="1" spans="1:1" ht="19.5">
      <c r="A1" s="2" t="s">
        <v>0</v>
      </c>
    </row>
    <row r="2" spans="1:1" ht="58.5">
      <c r="A2" s="2" t="s">
        <v>1</v>
      </c>
    </row>
    <row r="3" spans="1:1" ht="19.5">
      <c r="A3" s="2" t="s">
        <v>2</v>
      </c>
    </row>
    <row r="4" spans="1:1" ht="19.5">
      <c r="A4" s="2" t="s">
        <v>3</v>
      </c>
    </row>
    <row r="5" spans="1:1" ht="19.5">
      <c r="A5" s="2" t="s">
        <v>4</v>
      </c>
    </row>
    <row r="6" spans="1:1" ht="39">
      <c r="A6" s="2" t="s">
        <v>5</v>
      </c>
    </row>
    <row r="7" spans="1:1" ht="58.5">
      <c r="A7" s="2" t="s">
        <v>6</v>
      </c>
    </row>
    <row r="8" spans="1:1" ht="19.5">
      <c r="A8" s="2" t="s">
        <v>7</v>
      </c>
    </row>
    <row r="9" spans="1:1" ht="58.5">
      <c r="A9" s="2" t="s">
        <v>8</v>
      </c>
    </row>
    <row r="10" spans="1:1" ht="19.5">
      <c r="A10" s="2" t="s">
        <v>9</v>
      </c>
    </row>
    <row r="11" spans="1:1" ht="19.5">
      <c r="A11" s="2" t="s">
        <v>10</v>
      </c>
    </row>
    <row r="12" spans="1:1" ht="19.5">
      <c r="A12" s="2" t="s">
        <v>11</v>
      </c>
    </row>
    <row r="13" spans="1:1" ht="58.5">
      <c r="A13" s="2" t="s">
        <v>12</v>
      </c>
    </row>
    <row r="14" spans="1:1" ht="19.5">
      <c r="A14" s="2" t="s">
        <v>13</v>
      </c>
    </row>
    <row r="15" spans="1:1" ht="58.5">
      <c r="A15" s="2" t="s">
        <v>14</v>
      </c>
    </row>
    <row r="16" spans="1:1" ht="19.5">
      <c r="A16" s="2" t="s">
        <v>15</v>
      </c>
    </row>
  </sheetData>
  <sheetProtection password="A55A" sheet="1"/>
  <hyperlinks>
    <hyperlink ref="A14" r:id="rId1" display="tabellenvorlagen@freenet.de" xr:uid="{00000000-0004-0000-0000-000000000000}"/>
  </hyperlinks>
  <printOptions horizontalCentered="1" verticalCentered="1"/>
  <pageMargins left="0.78749999999999998" right="0.78749999999999998" top="0.78749999999999998" bottom="0.78749999999999998" header="0.51180555555555551" footer="0.51180555555555551"/>
  <pageSetup paperSize="9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AD98"/>
  <sheetViews>
    <sheetView zoomScale="90" zoomScaleNormal="90" zoomScaleSheetLayoutView="90" workbookViewId="0">
      <selection activeCell="A2" sqref="A2"/>
    </sheetView>
  </sheetViews>
  <sheetFormatPr defaultColWidth="0" defaultRowHeight="12.75" zeroHeight="1"/>
  <cols>
    <col min="1" max="1" width="6.28515625" style="3" customWidth="1"/>
    <col min="2" max="2" width="12.5703125" style="3" customWidth="1"/>
    <col min="3" max="3" width="52.28515625" style="4" customWidth="1"/>
    <col min="4" max="4" width="15.5703125" style="3" customWidth="1"/>
    <col min="5" max="5" width="0" style="4" hidden="1"/>
    <col min="6" max="6" width="0" style="3" hidden="1"/>
    <col min="7" max="7" width="7.7109375" style="5" customWidth="1"/>
    <col min="8" max="11" width="0" style="6" hidden="1"/>
    <col min="12" max="13" width="0" style="5" hidden="1"/>
    <col min="14" max="14" width="17.85546875" style="5" customWidth="1"/>
    <col min="15" max="15" width="7.7109375" style="6" customWidth="1"/>
    <col min="16" max="21" width="0" style="6" hidden="1"/>
    <col min="22" max="22" width="17.85546875" style="5" customWidth="1"/>
    <col min="23" max="23" width="7.7109375" style="5" customWidth="1"/>
    <col min="24" max="29" width="0" style="5" hidden="1"/>
    <col min="30" max="30" width="18" style="5" customWidth="1"/>
    <col min="31" max="16384" width="0" style="3" hidden="1"/>
  </cols>
  <sheetData>
    <row r="1" spans="1:30" ht="20.25">
      <c r="A1" s="7"/>
      <c r="B1" s="8"/>
      <c r="C1" s="9"/>
      <c r="E1" s="3"/>
      <c r="F1" s="4"/>
      <c r="G1" s="91" t="str">
        <f>A2</f>
        <v>Nachweis für Konstruktiven Holzschutz am Ortgang</v>
      </c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0" ht="23.25">
      <c r="A2" s="92" t="s">
        <v>16</v>
      </c>
      <c r="B2" s="92"/>
      <c r="C2" s="92"/>
      <c r="D2" s="92"/>
      <c r="E2" s="3"/>
      <c r="F2" s="4"/>
      <c r="G2" s="93" t="s">
        <v>17</v>
      </c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0" ht="37.5">
      <c r="A3" s="94" t="s">
        <v>18</v>
      </c>
      <c r="B3" s="94"/>
      <c r="C3" s="94"/>
      <c r="D3" s="94"/>
      <c r="E3" s="3"/>
      <c r="F3" s="4"/>
      <c r="G3" s="8">
        <v>15</v>
      </c>
      <c r="H3" s="8">
        <v>17</v>
      </c>
      <c r="I3" s="8">
        <v>18</v>
      </c>
      <c r="J3" s="8">
        <v>20</v>
      </c>
      <c r="K3" s="8">
        <v>19</v>
      </c>
      <c r="L3" s="8" t="s">
        <v>19</v>
      </c>
      <c r="M3" s="10" t="s">
        <v>20</v>
      </c>
      <c r="N3" s="11"/>
      <c r="O3" s="8">
        <v>15</v>
      </c>
      <c r="P3" s="8">
        <v>17</v>
      </c>
      <c r="Q3" s="8">
        <v>18</v>
      </c>
      <c r="R3" s="8">
        <v>20</v>
      </c>
      <c r="S3" s="8">
        <v>19</v>
      </c>
      <c r="T3" s="8" t="s">
        <v>19</v>
      </c>
      <c r="U3" s="10" t="s">
        <v>20</v>
      </c>
      <c r="V3" s="11"/>
      <c r="W3" s="8">
        <v>15</v>
      </c>
      <c r="X3" s="8">
        <v>17</v>
      </c>
      <c r="Y3" s="8">
        <v>18</v>
      </c>
      <c r="Z3" s="8">
        <v>20</v>
      </c>
      <c r="AA3" s="8">
        <v>19</v>
      </c>
      <c r="AB3" s="8" t="s">
        <v>19</v>
      </c>
      <c r="AC3" s="10" t="s">
        <v>20</v>
      </c>
      <c r="AD3" s="11"/>
    </row>
    <row r="4" spans="1:30" ht="18">
      <c r="A4" s="88" t="s">
        <v>21</v>
      </c>
      <c r="B4" s="12">
        <v>14</v>
      </c>
      <c r="C4" s="13" t="s">
        <v>22</v>
      </c>
      <c r="D4" s="14">
        <f>SUM(D18+D24+D26+D8+D12)</f>
        <v>35</v>
      </c>
      <c r="E4" s="3"/>
      <c r="F4" s="4"/>
      <c r="G4" s="15">
        <v>0</v>
      </c>
      <c r="H4" s="5">
        <f t="shared" ref="H4:H35" si="0">TAN(RADIANS(G4))*$D$7</f>
        <v>0</v>
      </c>
      <c r="I4" s="5">
        <f t="shared" ref="I4:I35" si="1">TAN(RADIANS($D$6))*H4</f>
        <v>0</v>
      </c>
      <c r="J4" s="5">
        <f t="shared" ref="J4:J35" si="2">$D$7/COS(RADIANS(G4))</f>
        <v>20</v>
      </c>
      <c r="K4" s="6">
        <f t="shared" ref="K4:K35" si="3">SUM(I4+$D$4)</f>
        <v>35</v>
      </c>
      <c r="L4" s="5">
        <f t="shared" ref="L4:L35" si="4">J4/K4</f>
        <v>0.5714285714285714</v>
      </c>
      <c r="M4" s="16">
        <f t="shared" ref="M4:M35" si="5">DEGREES(ATAN(L4))</f>
        <v>29.744881296942221</v>
      </c>
      <c r="N4" s="17" t="str">
        <f t="shared" ref="N4:N35" si="6">IF(M4&gt;30,"Ja","Nein")</f>
        <v>Nein</v>
      </c>
      <c r="O4" s="15">
        <f>SUM(G35+1)</f>
        <v>32</v>
      </c>
      <c r="P4" s="5">
        <f t="shared" ref="P4:P35" si="7">TAN(RADIANS(O4))*$D$7</f>
        <v>12.497387038186549</v>
      </c>
      <c r="Q4" s="5">
        <f t="shared" ref="Q4:Q35" si="8">TAN(RADIANS($D$6))*P4</f>
        <v>0</v>
      </c>
      <c r="R4" s="5">
        <f t="shared" ref="R4:R35" si="9">$D$7/COS(RADIANS(O4))</f>
        <v>23.583568067241927</v>
      </c>
      <c r="S4" s="6">
        <f t="shared" ref="S4:S35" si="10">SUM(Q4+$D$4)</f>
        <v>35</v>
      </c>
      <c r="T4" s="6">
        <f t="shared" ref="T4:T35" si="11">R4/S4</f>
        <v>0.67381623049262651</v>
      </c>
      <c r="U4" s="18">
        <f t="shared" ref="U4:U35" si="12">DEGREES(ATAN(T4))</f>
        <v>33.972729305434669</v>
      </c>
      <c r="V4" s="17" t="str">
        <f t="shared" ref="V4:V35" si="13">IF(U4&gt;30,"Ja","Nein")</f>
        <v>Ja</v>
      </c>
      <c r="W4" s="15">
        <f>SUM(O35+1)</f>
        <v>64</v>
      </c>
      <c r="X4" s="5">
        <f t="shared" ref="X4:X29" si="14">TAN(RADIANS(W4))*$D$7</f>
        <v>41.006076831585922</v>
      </c>
      <c r="Y4" s="5">
        <f t="shared" ref="Y4:Y29" si="15">TAN(RADIANS($D$6))*X4</f>
        <v>0</v>
      </c>
      <c r="Z4" s="5">
        <f t="shared" ref="Z4:Z29" si="16">$D$7/COS(RADIANS(W4))</f>
        <v>45.62344065409718</v>
      </c>
      <c r="AA4" s="6">
        <f t="shared" ref="AA4:AA29" si="17">SUM(Y4+$D$4)</f>
        <v>35</v>
      </c>
      <c r="AB4" s="5">
        <f t="shared" ref="AB4:AB29" si="18">Z4/AA4</f>
        <v>1.3035268758313481</v>
      </c>
      <c r="AC4" s="16">
        <f t="shared" ref="AC4:AC29" si="19">DEGREES(ATAN(AB4))</f>
        <v>52.506400962380347</v>
      </c>
      <c r="AD4" s="17" t="str">
        <f t="shared" ref="AD4:AD29" si="20">IF(AC4&gt;30,"Ja","Nein")</f>
        <v>Ja</v>
      </c>
    </row>
    <row r="5" spans="1:30" ht="18">
      <c r="A5" s="88"/>
      <c r="B5" s="8"/>
      <c r="C5" s="3"/>
      <c r="D5" s="19"/>
      <c r="E5" s="3"/>
      <c r="F5" s="4"/>
      <c r="G5" s="15">
        <f t="shared" ref="G5:G35" si="21">SUM(G4+1)</f>
        <v>1</v>
      </c>
      <c r="H5" s="5">
        <f t="shared" si="0"/>
        <v>0.34910129856435168</v>
      </c>
      <c r="I5" s="5">
        <f t="shared" si="1"/>
        <v>0</v>
      </c>
      <c r="J5" s="5">
        <f t="shared" si="2"/>
        <v>20.003046560878154</v>
      </c>
      <c r="K5" s="6">
        <f t="shared" si="3"/>
        <v>35</v>
      </c>
      <c r="L5" s="5">
        <f t="shared" si="4"/>
        <v>0.57151561602509016</v>
      </c>
      <c r="M5" s="16">
        <f t="shared" si="5"/>
        <v>29.748640803854272</v>
      </c>
      <c r="N5" s="17" t="str">
        <f t="shared" si="6"/>
        <v>Nein</v>
      </c>
      <c r="O5" s="15">
        <f t="shared" ref="O5:O35" si="22">SUM(O4+1)</f>
        <v>33</v>
      </c>
      <c r="P5" s="5">
        <f t="shared" si="7"/>
        <v>12.988151863950213</v>
      </c>
      <c r="Q5" s="5">
        <f t="shared" si="8"/>
        <v>0</v>
      </c>
      <c r="R5" s="5">
        <f t="shared" si="9"/>
        <v>23.847265856718948</v>
      </c>
      <c r="S5" s="6">
        <f t="shared" si="10"/>
        <v>35</v>
      </c>
      <c r="T5" s="6">
        <f t="shared" si="11"/>
        <v>0.68135045304911279</v>
      </c>
      <c r="U5" s="18">
        <f t="shared" si="12"/>
        <v>34.268578692343254</v>
      </c>
      <c r="V5" s="17" t="str">
        <f t="shared" si="13"/>
        <v>Ja</v>
      </c>
      <c r="W5" s="15">
        <f t="shared" ref="W5:W29" si="23">SUM(W4+1)</f>
        <v>65</v>
      </c>
      <c r="X5" s="5">
        <f t="shared" si="14"/>
        <v>42.89013841019117</v>
      </c>
      <c r="Y5" s="5">
        <f t="shared" si="15"/>
        <v>0</v>
      </c>
      <c r="Z5" s="5">
        <f t="shared" si="16"/>
        <v>47.324031663049972</v>
      </c>
      <c r="AA5" s="6">
        <f t="shared" si="17"/>
        <v>35</v>
      </c>
      <c r="AB5" s="5">
        <f t="shared" si="18"/>
        <v>1.3521151903728563</v>
      </c>
      <c r="AC5" s="16">
        <f t="shared" si="19"/>
        <v>53.514038866427072</v>
      </c>
      <c r="AD5" s="17" t="str">
        <f t="shared" si="20"/>
        <v>Ja</v>
      </c>
    </row>
    <row r="6" spans="1:30" ht="18">
      <c r="A6" s="88"/>
      <c r="B6" s="8">
        <v>1</v>
      </c>
      <c r="C6" s="20" t="s">
        <v>23</v>
      </c>
      <c r="D6" s="21">
        <v>0</v>
      </c>
      <c r="E6" s="3"/>
      <c r="F6" s="4"/>
      <c r="G6" s="15">
        <f t="shared" si="21"/>
        <v>2</v>
      </c>
      <c r="H6" s="5">
        <f t="shared" si="0"/>
        <v>0.69841538983495455</v>
      </c>
      <c r="I6" s="5">
        <f t="shared" si="1"/>
        <v>0</v>
      </c>
      <c r="J6" s="5">
        <f t="shared" si="2"/>
        <v>20.012190885976434</v>
      </c>
      <c r="K6" s="6">
        <f t="shared" si="3"/>
        <v>35</v>
      </c>
      <c r="L6" s="5">
        <f t="shared" si="4"/>
        <v>0.57177688245646952</v>
      </c>
      <c r="M6" s="16">
        <f t="shared" si="5"/>
        <v>29.759923360290454</v>
      </c>
      <c r="N6" s="17" t="str">
        <f t="shared" si="6"/>
        <v>Nein</v>
      </c>
      <c r="O6" s="15">
        <f t="shared" si="22"/>
        <v>34</v>
      </c>
      <c r="P6" s="5">
        <f t="shared" si="7"/>
        <v>13.490170336848536</v>
      </c>
      <c r="Q6" s="5">
        <f t="shared" si="8"/>
        <v>0</v>
      </c>
      <c r="R6" s="5">
        <f t="shared" si="9"/>
        <v>24.124358970078109</v>
      </c>
      <c r="S6" s="6">
        <f t="shared" si="10"/>
        <v>35</v>
      </c>
      <c r="T6" s="6">
        <f t="shared" si="11"/>
        <v>0.68926739914508883</v>
      </c>
      <c r="U6" s="18">
        <f t="shared" si="12"/>
        <v>34.577229434869103</v>
      </c>
      <c r="V6" s="17" t="str">
        <f t="shared" si="13"/>
        <v>Ja</v>
      </c>
      <c r="W6" s="15">
        <f t="shared" si="23"/>
        <v>66</v>
      </c>
      <c r="X6" s="5">
        <f t="shared" si="14"/>
        <v>44.920735478084325</v>
      </c>
      <c r="Y6" s="5">
        <f t="shared" si="15"/>
        <v>0</v>
      </c>
      <c r="Z6" s="5">
        <f t="shared" si="16"/>
        <v>49.171866711484761</v>
      </c>
      <c r="AA6" s="6">
        <f t="shared" si="17"/>
        <v>35</v>
      </c>
      <c r="AB6" s="5">
        <f t="shared" si="18"/>
        <v>1.4049104774709931</v>
      </c>
      <c r="AC6" s="16">
        <f t="shared" si="19"/>
        <v>54.557152428043828</v>
      </c>
      <c r="AD6" s="17" t="str">
        <f t="shared" si="20"/>
        <v>Ja</v>
      </c>
    </row>
    <row r="7" spans="1:30" ht="18">
      <c r="A7" s="88"/>
      <c r="B7" s="8">
        <v>2</v>
      </c>
      <c r="C7" s="20" t="s">
        <v>24</v>
      </c>
      <c r="D7" s="22">
        <v>20</v>
      </c>
      <c r="E7" s="3"/>
      <c r="F7" s="4"/>
      <c r="G7" s="15">
        <f t="shared" si="21"/>
        <v>3</v>
      </c>
      <c r="H7" s="5">
        <f t="shared" si="0"/>
        <v>1.0481555856608242</v>
      </c>
      <c r="I7" s="5">
        <f t="shared" si="1"/>
        <v>0</v>
      </c>
      <c r="J7" s="5">
        <f t="shared" si="2"/>
        <v>20.027446919958422</v>
      </c>
      <c r="K7" s="6">
        <f t="shared" si="3"/>
        <v>35</v>
      </c>
      <c r="L7" s="5">
        <f t="shared" si="4"/>
        <v>0.57221276914166919</v>
      </c>
      <c r="M7" s="16">
        <f t="shared" si="5"/>
        <v>29.778741081714699</v>
      </c>
      <c r="N7" s="17" t="str">
        <f t="shared" si="6"/>
        <v>Nein</v>
      </c>
      <c r="O7" s="15">
        <f t="shared" si="22"/>
        <v>35</v>
      </c>
      <c r="P7" s="5">
        <f t="shared" si="7"/>
        <v>14.004150764194193</v>
      </c>
      <c r="Q7" s="5">
        <f t="shared" si="8"/>
        <v>0</v>
      </c>
      <c r="R7" s="5">
        <f t="shared" si="9"/>
        <v>24.415491775229121</v>
      </c>
      <c r="S7" s="6">
        <f t="shared" si="10"/>
        <v>35</v>
      </c>
      <c r="T7" s="6">
        <f t="shared" si="11"/>
        <v>0.69758547929226056</v>
      </c>
      <c r="U7" s="18">
        <f t="shared" si="12"/>
        <v>34.899067964130417</v>
      </c>
      <c r="V7" s="17" t="str">
        <f t="shared" si="13"/>
        <v>Ja</v>
      </c>
      <c r="W7" s="15">
        <f t="shared" si="23"/>
        <v>67</v>
      </c>
      <c r="X7" s="5">
        <f t="shared" si="14"/>
        <v>47.117047316475066</v>
      </c>
      <c r="Y7" s="5">
        <f t="shared" si="15"/>
        <v>0</v>
      </c>
      <c r="Z7" s="5">
        <f t="shared" si="16"/>
        <v>51.186093304949047</v>
      </c>
      <c r="AA7" s="6">
        <f t="shared" si="17"/>
        <v>35</v>
      </c>
      <c r="AB7" s="5">
        <f t="shared" si="18"/>
        <v>1.46245980871283</v>
      </c>
      <c r="AC7" s="16">
        <f t="shared" si="19"/>
        <v>55.636480867037712</v>
      </c>
      <c r="AD7" s="17" t="str">
        <f t="shared" si="20"/>
        <v>Ja</v>
      </c>
    </row>
    <row r="8" spans="1:30" ht="18">
      <c r="A8" s="88"/>
      <c r="B8" s="8">
        <v>3</v>
      </c>
      <c r="C8" s="20" t="s">
        <v>25</v>
      </c>
      <c r="D8" s="22">
        <v>1</v>
      </c>
      <c r="E8" s="3"/>
      <c r="F8" s="4"/>
      <c r="G8" s="15">
        <f t="shared" si="21"/>
        <v>4</v>
      </c>
      <c r="H8" s="5">
        <f t="shared" si="0"/>
        <v>1.3985362388702083</v>
      </c>
      <c r="I8" s="5">
        <f t="shared" si="1"/>
        <v>0</v>
      </c>
      <c r="J8" s="5">
        <f t="shared" si="2"/>
        <v>20.048837961623445</v>
      </c>
      <c r="K8" s="6">
        <f t="shared" si="3"/>
        <v>35</v>
      </c>
      <c r="L8" s="5">
        <f t="shared" si="4"/>
        <v>0.57282394176066986</v>
      </c>
      <c r="M8" s="16">
        <f t="shared" si="5"/>
        <v>29.805114188465385</v>
      </c>
      <c r="N8" s="17" t="str">
        <f t="shared" si="6"/>
        <v>Nein</v>
      </c>
      <c r="O8" s="15">
        <f t="shared" si="22"/>
        <v>36</v>
      </c>
      <c r="P8" s="5">
        <f t="shared" si="7"/>
        <v>14.530850560107218</v>
      </c>
      <c r="Q8" s="5">
        <f t="shared" si="8"/>
        <v>0</v>
      </c>
      <c r="R8" s="5">
        <f t="shared" si="9"/>
        <v>24.721359549995793</v>
      </c>
      <c r="S8" s="6">
        <f t="shared" si="10"/>
        <v>35</v>
      </c>
      <c r="T8" s="6">
        <f t="shared" si="11"/>
        <v>0.70632455857130838</v>
      </c>
      <c r="U8" s="18">
        <f t="shared" si="12"/>
        <v>35.234499960835819</v>
      </c>
      <c r="V8" s="17" t="str">
        <f t="shared" si="13"/>
        <v>Ja</v>
      </c>
      <c r="W8" s="15">
        <f t="shared" si="23"/>
        <v>68</v>
      </c>
      <c r="X8" s="5">
        <f t="shared" si="14"/>
        <v>49.50173706832593</v>
      </c>
      <c r="Y8" s="5">
        <f t="shared" si="15"/>
        <v>0</v>
      </c>
      <c r="Z8" s="5">
        <f t="shared" si="16"/>
        <v>53.389343251080298</v>
      </c>
      <c r="AA8" s="6">
        <f t="shared" si="17"/>
        <v>35</v>
      </c>
      <c r="AB8" s="5">
        <f t="shared" si="18"/>
        <v>1.5254098071737228</v>
      </c>
      <c r="AC8" s="16">
        <f t="shared" si="19"/>
        <v>56.752692492303581</v>
      </c>
      <c r="AD8" s="17" t="str">
        <f t="shared" si="20"/>
        <v>Ja</v>
      </c>
    </row>
    <row r="9" spans="1:30" ht="39.950000000000003" customHeight="1">
      <c r="A9" s="88"/>
      <c r="B9" s="8">
        <v>4</v>
      </c>
      <c r="C9" s="23" t="s">
        <v>26</v>
      </c>
      <c r="D9" s="24">
        <v>20</v>
      </c>
      <c r="E9" s="3"/>
      <c r="F9" s="4"/>
      <c r="G9" s="15">
        <f t="shared" si="21"/>
        <v>5</v>
      </c>
      <c r="H9" s="5">
        <f t="shared" si="0"/>
        <v>1.7497732705184801</v>
      </c>
      <c r="I9" s="5">
        <f t="shared" si="1"/>
        <v>0</v>
      </c>
      <c r="J9" s="5">
        <f t="shared" si="2"/>
        <v>20.076396750866948</v>
      </c>
      <c r="K9" s="6">
        <f t="shared" si="3"/>
        <v>35</v>
      </c>
      <c r="L9" s="5">
        <f t="shared" si="4"/>
        <v>0.57361133573905565</v>
      </c>
      <c r="M9" s="16">
        <f t="shared" si="5"/>
        <v>29.839071047671151</v>
      </c>
      <c r="N9" s="17" t="str">
        <f t="shared" si="6"/>
        <v>Nein</v>
      </c>
      <c r="O9" s="15">
        <f t="shared" si="22"/>
        <v>37</v>
      </c>
      <c r="P9" s="5">
        <f t="shared" si="7"/>
        <v>15.071081002055884</v>
      </c>
      <c r="Q9" s="5">
        <f t="shared" si="8"/>
        <v>0</v>
      </c>
      <c r="R9" s="5">
        <f t="shared" si="9"/>
        <v>25.042713163124514</v>
      </c>
      <c r="S9" s="6">
        <f t="shared" si="10"/>
        <v>35</v>
      </c>
      <c r="T9" s="6">
        <f t="shared" si="11"/>
        <v>0.71550609037498614</v>
      </c>
      <c r="U9" s="18">
        <f t="shared" si="12"/>
        <v>35.58395103988876</v>
      </c>
      <c r="V9" s="17" t="str">
        <f t="shared" si="13"/>
        <v>Ja</v>
      </c>
      <c r="W9" s="15">
        <f t="shared" si="23"/>
        <v>69</v>
      </c>
      <c r="X9" s="5">
        <f t="shared" si="14"/>
        <v>52.101781293876009</v>
      </c>
      <c r="Y9" s="5">
        <f t="shared" si="15"/>
        <v>0</v>
      </c>
      <c r="Z9" s="5">
        <f t="shared" si="16"/>
        <v>55.808562192506699</v>
      </c>
      <c r="AA9" s="6">
        <f t="shared" si="17"/>
        <v>35</v>
      </c>
      <c r="AB9" s="5">
        <f t="shared" si="18"/>
        <v>1.5945303483573343</v>
      </c>
      <c r="AC9" s="16">
        <f t="shared" si="19"/>
        <v>57.906369601763714</v>
      </c>
      <c r="AD9" s="17" t="str">
        <f t="shared" si="20"/>
        <v>Ja</v>
      </c>
    </row>
    <row r="10" spans="1:30" ht="18">
      <c r="A10" s="88"/>
      <c r="B10" s="25">
        <v>5</v>
      </c>
      <c r="C10" s="26" t="s">
        <v>27</v>
      </c>
      <c r="D10" s="27">
        <v>14</v>
      </c>
      <c r="E10" s="3"/>
      <c r="F10" s="4"/>
      <c r="G10" s="15">
        <f t="shared" si="21"/>
        <v>6</v>
      </c>
      <c r="H10" s="5">
        <f t="shared" si="0"/>
        <v>2.1020847053135294</v>
      </c>
      <c r="I10" s="5">
        <f t="shared" si="1"/>
        <v>0</v>
      </c>
      <c r="J10" s="5">
        <f t="shared" si="2"/>
        <v>20.110165591270331</v>
      </c>
      <c r="K10" s="6">
        <f t="shared" si="3"/>
        <v>35</v>
      </c>
      <c r="L10" s="5">
        <f t="shared" si="4"/>
        <v>0.57457615975058085</v>
      </c>
      <c r="M10" s="16">
        <f t="shared" si="5"/>
        <v>29.88064823206842</v>
      </c>
      <c r="N10" s="17" t="str">
        <f t="shared" si="6"/>
        <v>Nein</v>
      </c>
      <c r="O10" s="15">
        <f t="shared" si="22"/>
        <v>38</v>
      </c>
      <c r="P10" s="5">
        <f t="shared" si="7"/>
        <v>15.625712530134347</v>
      </c>
      <c r="Q10" s="5">
        <f t="shared" si="8"/>
        <v>0</v>
      </c>
      <c r="R10" s="5">
        <f t="shared" si="9"/>
        <v>25.380364301451579</v>
      </c>
      <c r="S10" s="6">
        <f t="shared" si="10"/>
        <v>35</v>
      </c>
      <c r="T10" s="6">
        <f t="shared" si="11"/>
        <v>0.72515326575575934</v>
      </c>
      <c r="U10" s="18">
        <f t="shared" si="12"/>
        <v>35.947867441311928</v>
      </c>
      <c r="V10" s="17" t="str">
        <f t="shared" si="13"/>
        <v>Ja</v>
      </c>
      <c r="W10" s="15">
        <f t="shared" si="23"/>
        <v>70</v>
      </c>
      <c r="X10" s="5">
        <f t="shared" si="14"/>
        <v>54.949548389092435</v>
      </c>
      <c r="Y10" s="5">
        <f t="shared" si="15"/>
        <v>0</v>
      </c>
      <c r="Z10" s="5">
        <f t="shared" si="16"/>
        <v>58.476088003261729</v>
      </c>
      <c r="AA10" s="6">
        <f t="shared" si="17"/>
        <v>35</v>
      </c>
      <c r="AB10" s="5">
        <f t="shared" si="18"/>
        <v>1.6707453715217637</v>
      </c>
      <c r="AC10" s="16">
        <f t="shared" si="19"/>
        <v>59.097992130686663</v>
      </c>
      <c r="AD10" s="17" t="str">
        <f t="shared" si="20"/>
        <v>Ja</v>
      </c>
    </row>
    <row r="11" spans="1:30" ht="18">
      <c r="A11" s="88" t="s">
        <v>28</v>
      </c>
      <c r="B11" s="12">
        <v>6</v>
      </c>
      <c r="C11" s="28" t="s">
        <v>29</v>
      </c>
      <c r="D11" s="29">
        <v>28</v>
      </c>
      <c r="E11" s="30"/>
      <c r="F11" s="31"/>
      <c r="G11" s="15">
        <f t="shared" si="21"/>
        <v>7</v>
      </c>
      <c r="H11" s="5">
        <f t="shared" si="0"/>
        <v>2.4556912180580919</v>
      </c>
      <c r="I11" s="5">
        <f t="shared" si="1"/>
        <v>0</v>
      </c>
      <c r="J11" s="5">
        <f t="shared" si="2"/>
        <v>20.150196509176968</v>
      </c>
      <c r="K11" s="6">
        <f t="shared" si="3"/>
        <v>35</v>
      </c>
      <c r="L11" s="5">
        <f t="shared" si="4"/>
        <v>0.5757199002621991</v>
      </c>
      <c r="M11" s="16">
        <f t="shared" si="5"/>
        <v>29.929890595855788</v>
      </c>
      <c r="N11" s="17" t="str">
        <f t="shared" si="6"/>
        <v>Nein</v>
      </c>
      <c r="O11" s="15">
        <f t="shared" si="22"/>
        <v>39</v>
      </c>
      <c r="P11" s="5">
        <f t="shared" si="7"/>
        <v>16.195680663900141</v>
      </c>
      <c r="Q11" s="5">
        <f t="shared" si="8"/>
        <v>0</v>
      </c>
      <c r="R11" s="5">
        <f t="shared" si="9"/>
        <v>25.735191317863347</v>
      </c>
      <c r="S11" s="6">
        <f t="shared" si="10"/>
        <v>35</v>
      </c>
      <c r="T11" s="6">
        <f t="shared" si="11"/>
        <v>0.73529118051038134</v>
      </c>
      <c r="U11" s="18">
        <f t="shared" si="12"/>
        <v>36.326716722276494</v>
      </c>
      <c r="V11" s="17" t="str">
        <f t="shared" si="13"/>
        <v>Ja</v>
      </c>
      <c r="W11" s="15">
        <f t="shared" si="23"/>
        <v>71</v>
      </c>
      <c r="X11" s="5">
        <f t="shared" si="14"/>
        <v>58.084217553516446</v>
      </c>
      <c r="Y11" s="5">
        <f t="shared" si="15"/>
        <v>0</v>
      </c>
      <c r="Z11" s="5">
        <f t="shared" si="16"/>
        <v>61.431069735144831</v>
      </c>
      <c r="AA11" s="6">
        <f t="shared" si="17"/>
        <v>35</v>
      </c>
      <c r="AB11" s="5">
        <f t="shared" si="18"/>
        <v>1.7551734210041381</v>
      </c>
      <c r="AC11" s="16">
        <f t="shared" si="19"/>
        <v>60.327920160935193</v>
      </c>
      <c r="AD11" s="17" t="str">
        <f t="shared" si="20"/>
        <v>Ja</v>
      </c>
    </row>
    <row r="12" spans="1:30" ht="18">
      <c r="A12" s="88"/>
      <c r="B12" s="8">
        <v>7</v>
      </c>
      <c r="C12" s="20" t="s">
        <v>30</v>
      </c>
      <c r="D12" s="24">
        <v>14</v>
      </c>
      <c r="E12" s="3"/>
      <c r="F12" s="19"/>
      <c r="G12" s="15">
        <f t="shared" si="21"/>
        <v>8</v>
      </c>
      <c r="H12" s="5">
        <f t="shared" si="0"/>
        <v>2.810816694047829</v>
      </c>
      <c r="I12" s="5">
        <f t="shared" si="1"/>
        <v>0</v>
      </c>
      <c r="J12" s="5">
        <f t="shared" si="2"/>
        <v>20.196551450372361</v>
      </c>
      <c r="K12" s="6">
        <f t="shared" si="3"/>
        <v>35</v>
      </c>
      <c r="L12" s="5">
        <f t="shared" si="4"/>
        <v>0.57704432715349607</v>
      </c>
      <c r="M12" s="16">
        <f t="shared" si="5"/>
        <v>29.986851367757826</v>
      </c>
      <c r="N12" s="17" t="str">
        <f t="shared" si="6"/>
        <v>Nein</v>
      </c>
      <c r="O12" s="15">
        <f t="shared" si="22"/>
        <v>40</v>
      </c>
      <c r="P12" s="5">
        <f t="shared" si="7"/>
        <v>16.781992623545598</v>
      </c>
      <c r="Q12" s="5">
        <f t="shared" si="8"/>
        <v>0</v>
      </c>
      <c r="R12" s="5">
        <f t="shared" si="9"/>
        <v>26.108145786645572</v>
      </c>
      <c r="S12" s="6">
        <f t="shared" si="10"/>
        <v>35</v>
      </c>
      <c r="T12" s="6">
        <f t="shared" si="11"/>
        <v>0.74594702247558775</v>
      </c>
      <c r="U12" s="18">
        <f t="shared" si="12"/>
        <v>36.72098844392346</v>
      </c>
      <c r="V12" s="17" t="str">
        <f t="shared" si="13"/>
        <v>Ja</v>
      </c>
      <c r="W12" s="15">
        <f t="shared" si="23"/>
        <v>72</v>
      </c>
      <c r="X12" s="5">
        <f t="shared" si="14"/>
        <v>61.553670743505052</v>
      </c>
      <c r="Y12" s="5">
        <f t="shared" si="15"/>
        <v>0</v>
      </c>
      <c r="Z12" s="5">
        <f t="shared" si="16"/>
        <v>64.721359549995782</v>
      </c>
      <c r="AA12" s="6">
        <f t="shared" si="17"/>
        <v>35</v>
      </c>
      <c r="AB12" s="5">
        <f t="shared" si="18"/>
        <v>1.8491817014284508</v>
      </c>
      <c r="AC12" s="16">
        <f t="shared" si="19"/>
        <v>61.596375466447427</v>
      </c>
      <c r="AD12" s="17" t="str">
        <f t="shared" si="20"/>
        <v>Ja</v>
      </c>
    </row>
    <row r="13" spans="1:30" ht="18">
      <c r="A13" s="88"/>
      <c r="B13" s="8"/>
      <c r="C13" s="3"/>
      <c r="D13" s="19"/>
      <c r="E13" s="3"/>
      <c r="F13" s="19"/>
      <c r="G13" s="15">
        <f t="shared" si="21"/>
        <v>9</v>
      </c>
      <c r="H13" s="5">
        <f t="shared" si="0"/>
        <v>3.1676888064907254</v>
      </c>
      <c r="I13" s="5">
        <f t="shared" si="1"/>
        <v>0</v>
      </c>
      <c r="J13" s="5">
        <f t="shared" si="2"/>
        <v>20.249302515760057</v>
      </c>
      <c r="K13" s="6">
        <f t="shared" si="3"/>
        <v>35</v>
      </c>
      <c r="L13" s="32">
        <f t="shared" si="4"/>
        <v>0.57855150045028736</v>
      </c>
      <c r="M13" s="16">
        <f t="shared" si="5"/>
        <v>30.051592261508112</v>
      </c>
      <c r="N13" s="17" t="str">
        <f t="shared" si="6"/>
        <v>Ja</v>
      </c>
      <c r="O13" s="15">
        <f t="shared" si="22"/>
        <v>41</v>
      </c>
      <c r="P13" s="5">
        <f t="shared" si="7"/>
        <v>17.385734756324535</v>
      </c>
      <c r="Q13" s="5">
        <f t="shared" si="8"/>
        <v>0</v>
      </c>
      <c r="R13" s="5">
        <f t="shared" si="9"/>
        <v>26.500259866976226</v>
      </c>
      <c r="S13" s="6">
        <f t="shared" si="10"/>
        <v>35</v>
      </c>
      <c r="T13" s="6">
        <f t="shared" si="11"/>
        <v>0.75715028191360645</v>
      </c>
      <c r="U13" s="18">
        <f t="shared" si="12"/>
        <v>37.131194845393019</v>
      </c>
      <c r="V13" s="17" t="str">
        <f t="shared" si="13"/>
        <v>Ja</v>
      </c>
      <c r="W13" s="15">
        <f t="shared" si="23"/>
        <v>73</v>
      </c>
      <c r="X13" s="5">
        <f t="shared" si="14"/>
        <v>65.417052369682807</v>
      </c>
      <c r="Y13" s="5">
        <f t="shared" si="15"/>
        <v>0</v>
      </c>
      <c r="Z13" s="5">
        <f t="shared" si="16"/>
        <v>68.406072396665365</v>
      </c>
      <c r="AA13" s="6">
        <f t="shared" si="17"/>
        <v>35</v>
      </c>
      <c r="AB13" s="5">
        <f t="shared" si="18"/>
        <v>1.9544592113332961</v>
      </c>
      <c r="AC13" s="16">
        <f t="shared" si="19"/>
        <v>62.903422342201935</v>
      </c>
      <c r="AD13" s="17" t="str">
        <f t="shared" si="20"/>
        <v>Ja</v>
      </c>
    </row>
    <row r="14" spans="1:30" ht="18">
      <c r="A14" s="88"/>
      <c r="B14" s="8">
        <v>8</v>
      </c>
      <c r="C14" s="23" t="s">
        <v>31</v>
      </c>
      <c r="D14" s="33">
        <v>45</v>
      </c>
      <c r="E14" s="3"/>
      <c r="F14" s="19"/>
      <c r="G14" s="15">
        <f t="shared" si="21"/>
        <v>10</v>
      </c>
      <c r="H14" s="5">
        <f t="shared" si="0"/>
        <v>3.5265396141692995</v>
      </c>
      <c r="I14" s="5">
        <f t="shared" si="1"/>
        <v>0</v>
      </c>
      <c r="J14" s="5">
        <f t="shared" si="2"/>
        <v>20.3085322377149</v>
      </c>
      <c r="K14" s="6">
        <f t="shared" si="3"/>
        <v>35</v>
      </c>
      <c r="L14" s="5">
        <f t="shared" si="4"/>
        <v>0.58024377822042572</v>
      </c>
      <c r="M14" s="16">
        <f t="shared" si="5"/>
        <v>30.124183603997153</v>
      </c>
      <c r="N14" s="17" t="str">
        <f t="shared" si="6"/>
        <v>Ja</v>
      </c>
      <c r="O14" s="15">
        <f t="shared" si="22"/>
        <v>42</v>
      </c>
      <c r="P14" s="5">
        <f t="shared" si="7"/>
        <v>18.008080885956797</v>
      </c>
      <c r="Q14" s="5">
        <f t="shared" si="8"/>
        <v>0</v>
      </c>
      <c r="R14" s="5">
        <f t="shared" si="9"/>
        <v>26.91265459212752</v>
      </c>
      <c r="S14" s="6">
        <f t="shared" si="10"/>
        <v>35</v>
      </c>
      <c r="T14" s="6">
        <f t="shared" si="11"/>
        <v>0.76893298834650059</v>
      </c>
      <c r="U14" s="18">
        <f t="shared" si="12"/>
        <v>37.55787149601138</v>
      </c>
      <c r="V14" s="17" t="str">
        <f t="shared" si="13"/>
        <v>Ja</v>
      </c>
      <c r="W14" s="15">
        <f t="shared" si="23"/>
        <v>74</v>
      </c>
      <c r="X14" s="5">
        <f t="shared" si="14"/>
        <v>69.748288876818179</v>
      </c>
      <c r="Y14" s="5">
        <f t="shared" si="15"/>
        <v>0</v>
      </c>
      <c r="Z14" s="5">
        <f t="shared" si="16"/>
        <v>72.559105570866009</v>
      </c>
      <c r="AA14" s="6">
        <f t="shared" si="17"/>
        <v>35</v>
      </c>
      <c r="AB14" s="5">
        <f t="shared" si="18"/>
        <v>2.0731173020247433</v>
      </c>
      <c r="AC14" s="16">
        <f t="shared" si="19"/>
        <v>64.2489480436886</v>
      </c>
      <c r="AD14" s="17" t="str">
        <f t="shared" si="20"/>
        <v>Ja</v>
      </c>
    </row>
    <row r="15" spans="1:30" ht="18">
      <c r="A15" s="88"/>
      <c r="B15" s="8"/>
      <c r="C15" s="3"/>
      <c r="D15" s="34"/>
      <c r="E15" s="3"/>
      <c r="F15" s="19"/>
      <c r="G15" s="15">
        <f t="shared" si="21"/>
        <v>11</v>
      </c>
      <c r="H15" s="5">
        <f t="shared" si="0"/>
        <v>3.8876061827543698</v>
      </c>
      <c r="I15" s="5">
        <f t="shared" si="1"/>
        <v>0</v>
      </c>
      <c r="J15" s="5">
        <f t="shared" si="2"/>
        <v>20.374333899104283</v>
      </c>
      <c r="K15" s="6">
        <f t="shared" si="3"/>
        <v>35</v>
      </c>
      <c r="L15" s="5">
        <f t="shared" si="4"/>
        <v>0.58212382568869381</v>
      </c>
      <c r="M15" s="16">
        <f t="shared" si="5"/>
        <v>30.204704481366033</v>
      </c>
      <c r="N15" s="17" t="str">
        <f t="shared" si="6"/>
        <v>Ja</v>
      </c>
      <c r="O15" s="15">
        <f t="shared" si="22"/>
        <v>43</v>
      </c>
      <c r="P15" s="5">
        <f t="shared" si="7"/>
        <v>18.650301722753234</v>
      </c>
      <c r="Q15" s="5">
        <f t="shared" si="8"/>
        <v>0</v>
      </c>
      <c r="R15" s="5">
        <f t="shared" si="9"/>
        <v>27.346549221971905</v>
      </c>
      <c r="S15" s="6">
        <f t="shared" si="10"/>
        <v>35</v>
      </c>
      <c r="T15" s="6">
        <f t="shared" si="11"/>
        <v>0.78132997777062585</v>
      </c>
      <c r="U15" s="18">
        <f t="shared" si="12"/>
        <v>38.001577914898427</v>
      </c>
      <c r="V15" s="17" t="str">
        <f t="shared" si="13"/>
        <v>Ja</v>
      </c>
      <c r="W15" s="15">
        <f t="shared" si="23"/>
        <v>75</v>
      </c>
      <c r="X15" s="5">
        <f t="shared" si="14"/>
        <v>74.641016151377556</v>
      </c>
      <c r="Y15" s="5">
        <f t="shared" si="15"/>
        <v>0</v>
      </c>
      <c r="Z15" s="5">
        <f t="shared" si="16"/>
        <v>77.274066103125463</v>
      </c>
      <c r="AA15" s="6">
        <f t="shared" si="17"/>
        <v>35</v>
      </c>
      <c r="AB15" s="5">
        <f t="shared" si="18"/>
        <v>2.2078304600892991</v>
      </c>
      <c r="AC15" s="16">
        <f t="shared" si="19"/>
        <v>65.63264324908458</v>
      </c>
      <c r="AD15" s="17" t="str">
        <f t="shared" si="20"/>
        <v>Ja</v>
      </c>
    </row>
    <row r="16" spans="1:30" ht="18">
      <c r="A16" s="88"/>
      <c r="B16" s="8" t="s">
        <v>32</v>
      </c>
      <c r="C16" s="20" t="s">
        <v>33</v>
      </c>
      <c r="D16" s="35">
        <f>SUM(D11-D12)</f>
        <v>14</v>
      </c>
      <c r="E16" s="3"/>
      <c r="F16" s="19"/>
      <c r="G16" s="15">
        <f t="shared" si="21"/>
        <v>12</v>
      </c>
      <c r="H16" s="5">
        <f t="shared" si="0"/>
        <v>4.251131233400443</v>
      </c>
      <c r="I16" s="5">
        <f t="shared" si="1"/>
        <v>0</v>
      </c>
      <c r="J16" s="5">
        <f t="shared" si="2"/>
        <v>20.446811897300584</v>
      </c>
      <c r="K16" s="6">
        <f t="shared" si="3"/>
        <v>35</v>
      </c>
      <c r="L16" s="5">
        <f t="shared" si="4"/>
        <v>0.58419462563715951</v>
      </c>
      <c r="M16" s="16">
        <f t="shared" si="5"/>
        <v>30.293242903360003</v>
      </c>
      <c r="N16" s="17" t="str">
        <f t="shared" si="6"/>
        <v>Ja</v>
      </c>
      <c r="O16" s="15">
        <f t="shared" si="22"/>
        <v>44</v>
      </c>
      <c r="P16" s="5">
        <f t="shared" si="7"/>
        <v>19.313775496141478</v>
      </c>
      <c r="Q16" s="5">
        <f t="shared" si="8"/>
        <v>0</v>
      </c>
      <c r="R16" s="5">
        <f t="shared" si="9"/>
        <v>27.803271820333574</v>
      </c>
      <c r="S16" s="6">
        <f t="shared" si="10"/>
        <v>35</v>
      </c>
      <c r="T16" s="6">
        <f t="shared" si="11"/>
        <v>0.79437919486667352</v>
      </c>
      <c r="U16" s="18">
        <f t="shared" si="12"/>
        <v>38.462898145329333</v>
      </c>
      <c r="V16" s="17" t="str">
        <f t="shared" si="13"/>
        <v>Ja</v>
      </c>
      <c r="W16" s="15">
        <f t="shared" si="23"/>
        <v>76</v>
      </c>
      <c r="X16" s="5">
        <f t="shared" si="14"/>
        <v>80.215618670716907</v>
      </c>
      <c r="Y16" s="5">
        <f t="shared" si="15"/>
        <v>0</v>
      </c>
      <c r="Z16" s="5">
        <f t="shared" si="16"/>
        <v>82.671309888774999</v>
      </c>
      <c r="AA16" s="6">
        <f t="shared" si="17"/>
        <v>35</v>
      </c>
      <c r="AB16" s="5">
        <f t="shared" si="18"/>
        <v>2.3620374253935714</v>
      </c>
      <c r="AC16" s="16">
        <f t="shared" si="19"/>
        <v>67.053983043301145</v>
      </c>
      <c r="AD16" s="17" t="str">
        <f t="shared" si="20"/>
        <v>Ja</v>
      </c>
    </row>
    <row r="17" spans="1:30" ht="18">
      <c r="A17" s="88"/>
      <c r="B17" s="8"/>
      <c r="C17" s="3"/>
      <c r="D17" s="19"/>
      <c r="E17" s="3"/>
      <c r="F17" s="36"/>
      <c r="G17" s="15">
        <f t="shared" si="21"/>
        <v>13</v>
      </c>
      <c r="H17" s="5">
        <f t="shared" si="0"/>
        <v>4.6173638225112619</v>
      </c>
      <c r="I17" s="5">
        <f t="shared" si="1"/>
        <v>0</v>
      </c>
      <c r="J17" s="5">
        <f t="shared" si="2"/>
        <v>20.526082155867833</v>
      </c>
      <c r="K17" s="6">
        <f t="shared" si="3"/>
        <v>35</v>
      </c>
      <c r="L17" s="5">
        <f t="shared" si="4"/>
        <v>0.58645949016765242</v>
      </c>
      <c r="M17" s="16">
        <f t="shared" si="5"/>
        <v>30.389895986287815</v>
      </c>
      <c r="N17" s="17" t="str">
        <f t="shared" si="6"/>
        <v>Ja</v>
      </c>
      <c r="O17" s="15">
        <f t="shared" si="22"/>
        <v>45</v>
      </c>
      <c r="P17" s="5">
        <f t="shared" si="7"/>
        <v>19.999999999999996</v>
      </c>
      <c r="Q17" s="5">
        <f t="shared" si="8"/>
        <v>0</v>
      </c>
      <c r="R17" s="5">
        <f t="shared" si="9"/>
        <v>28.284271247461898</v>
      </c>
      <c r="S17" s="6">
        <f t="shared" si="10"/>
        <v>35</v>
      </c>
      <c r="T17" s="6">
        <f t="shared" si="11"/>
        <v>0.80812203564176854</v>
      </c>
      <c r="U17" s="18">
        <f t="shared" si="12"/>
        <v>38.942441268981383</v>
      </c>
      <c r="V17" s="17" t="str">
        <f t="shared" si="13"/>
        <v>Ja</v>
      </c>
      <c r="W17" s="15">
        <f t="shared" si="23"/>
        <v>77</v>
      </c>
      <c r="X17" s="5">
        <f t="shared" si="14"/>
        <v>86.629517485683152</v>
      </c>
      <c r="Y17" s="5">
        <f t="shared" si="15"/>
        <v>0</v>
      </c>
      <c r="Z17" s="5">
        <f t="shared" si="16"/>
        <v>88.908229651716056</v>
      </c>
      <c r="AA17" s="6">
        <f t="shared" si="17"/>
        <v>35</v>
      </c>
      <c r="AB17" s="5">
        <f t="shared" si="18"/>
        <v>2.5402351329061732</v>
      </c>
      <c r="AC17" s="16">
        <f t="shared" si="19"/>
        <v>68.512209006899752</v>
      </c>
      <c r="AD17" s="17" t="str">
        <f t="shared" si="20"/>
        <v>Ja</v>
      </c>
    </row>
    <row r="18" spans="1:30" ht="18">
      <c r="A18" s="88"/>
      <c r="B18" s="8">
        <v>9</v>
      </c>
      <c r="C18" s="23" t="s">
        <v>34</v>
      </c>
      <c r="D18" s="37">
        <f>IF(F18&gt;0,F18,0)</f>
        <v>0</v>
      </c>
      <c r="E18" s="6" t="s">
        <v>35</v>
      </c>
      <c r="F18" s="38">
        <f>SUM(D16-D22)</f>
        <v>-10.248711305964278</v>
      </c>
      <c r="G18" s="15">
        <f t="shared" si="21"/>
        <v>14</v>
      </c>
      <c r="H18" s="5">
        <f t="shared" si="0"/>
        <v>4.9865600568636133</v>
      </c>
      <c r="I18" s="5">
        <f t="shared" si="1"/>
        <v>0</v>
      </c>
      <c r="J18" s="5">
        <f t="shared" si="2"/>
        <v>20.61227258699796</v>
      </c>
      <c r="K18" s="6">
        <f t="shared" si="3"/>
        <v>35</v>
      </c>
      <c r="L18" s="5">
        <f t="shared" si="4"/>
        <v>0.58892207391422746</v>
      </c>
      <c r="M18" s="16">
        <f t="shared" si="5"/>
        <v>30.494770154962229</v>
      </c>
      <c r="N18" s="17" t="str">
        <f t="shared" si="6"/>
        <v>Ja</v>
      </c>
      <c r="O18" s="15">
        <f t="shared" si="22"/>
        <v>46</v>
      </c>
      <c r="P18" s="5">
        <f t="shared" si="7"/>
        <v>20.710606275811394</v>
      </c>
      <c r="Q18" s="5">
        <f t="shared" si="8"/>
        <v>0</v>
      </c>
      <c r="R18" s="5">
        <f t="shared" si="9"/>
        <v>28.791130792514529</v>
      </c>
      <c r="S18" s="6">
        <f t="shared" si="10"/>
        <v>35</v>
      </c>
      <c r="T18" s="6">
        <f t="shared" si="11"/>
        <v>0.82260373692898658</v>
      </c>
      <c r="U18" s="18">
        <f t="shared" si="12"/>
        <v>39.440841842697381</v>
      </c>
      <c r="V18" s="17" t="str">
        <f t="shared" si="13"/>
        <v>Ja</v>
      </c>
      <c r="W18" s="15">
        <f t="shared" si="23"/>
        <v>78</v>
      </c>
      <c r="X18" s="5">
        <f t="shared" si="14"/>
        <v>94.092602189569021</v>
      </c>
      <c r="Y18" s="5">
        <f t="shared" si="15"/>
        <v>0</v>
      </c>
      <c r="Z18" s="5">
        <f t="shared" si="16"/>
        <v>96.194686894882565</v>
      </c>
      <c r="AA18" s="6">
        <f t="shared" si="17"/>
        <v>35</v>
      </c>
      <c r="AB18" s="5">
        <f t="shared" si="18"/>
        <v>2.7484196255680735</v>
      </c>
      <c r="AC18" s="16">
        <f t="shared" si="19"/>
        <v>70.006313067384738</v>
      </c>
      <c r="AD18" s="17" t="str">
        <f t="shared" si="20"/>
        <v>Ja</v>
      </c>
    </row>
    <row r="19" spans="1:30" ht="18">
      <c r="A19" s="88"/>
      <c r="B19" s="8"/>
      <c r="C19" s="39"/>
      <c r="D19" s="34"/>
      <c r="E19" s="3"/>
      <c r="F19" s="36"/>
      <c r="G19" s="15">
        <f t="shared" si="21"/>
        <v>15</v>
      </c>
      <c r="H19" s="5">
        <f t="shared" si="0"/>
        <v>5.3589838486224544</v>
      </c>
      <c r="I19" s="5">
        <f t="shared" si="1"/>
        <v>0</v>
      </c>
      <c r="J19" s="5">
        <f t="shared" si="2"/>
        <v>20.705523608201659</v>
      </c>
      <c r="K19" s="6">
        <f t="shared" si="3"/>
        <v>35</v>
      </c>
      <c r="L19" s="5">
        <f t="shared" si="4"/>
        <v>0.59158638880576164</v>
      </c>
      <c r="M19" s="16">
        <f t="shared" si="5"/>
        <v>30.607981364023576</v>
      </c>
      <c r="N19" s="17" t="str">
        <f t="shared" si="6"/>
        <v>Ja</v>
      </c>
      <c r="O19" s="15">
        <f t="shared" si="22"/>
        <v>47</v>
      </c>
      <c r="P19" s="5">
        <f t="shared" si="7"/>
        <v>21.447374200493652</v>
      </c>
      <c r="Q19" s="5">
        <f t="shared" si="8"/>
        <v>0</v>
      </c>
      <c r="R19" s="5">
        <f t="shared" si="9"/>
        <v>29.325583712792501</v>
      </c>
      <c r="S19" s="6">
        <f t="shared" si="10"/>
        <v>35</v>
      </c>
      <c r="T19" s="6">
        <f t="shared" si="11"/>
        <v>0.83787382036550007</v>
      </c>
      <c r="U19" s="18">
        <f t="shared" si="12"/>
        <v>39.958760237571674</v>
      </c>
      <c r="V19" s="17" t="str">
        <f t="shared" si="13"/>
        <v>Ja</v>
      </c>
      <c r="W19" s="15">
        <f t="shared" si="23"/>
        <v>79</v>
      </c>
      <c r="X19" s="5">
        <f t="shared" si="14"/>
        <v>102.89108031940614</v>
      </c>
      <c r="Y19" s="5">
        <f t="shared" si="15"/>
        <v>0</v>
      </c>
      <c r="Z19" s="5">
        <f t="shared" si="16"/>
        <v>104.81686128335691</v>
      </c>
      <c r="AA19" s="6">
        <f t="shared" si="17"/>
        <v>35</v>
      </c>
      <c r="AB19" s="5">
        <f t="shared" si="18"/>
        <v>2.9947674652387688</v>
      </c>
      <c r="AC19" s="16">
        <f t="shared" si="19"/>
        <v>71.535023828281425</v>
      </c>
      <c r="AD19" s="17" t="str">
        <f t="shared" si="20"/>
        <v>Ja</v>
      </c>
    </row>
    <row r="20" spans="1:30" ht="18.75">
      <c r="A20" s="88"/>
      <c r="B20" s="8">
        <v>10</v>
      </c>
      <c r="C20" s="20" t="s">
        <v>36</v>
      </c>
      <c r="D20" s="40">
        <f>SUM(D16/F20)</f>
        <v>14.000000000000002</v>
      </c>
      <c r="E20" s="41">
        <f>SUM(D14)</f>
        <v>45</v>
      </c>
      <c r="F20" s="42">
        <f>TAN(RADIANS(D14))</f>
        <v>0.99999999999999989</v>
      </c>
      <c r="G20" s="15">
        <f t="shared" si="21"/>
        <v>16</v>
      </c>
      <c r="H20" s="5">
        <f t="shared" si="0"/>
        <v>5.734907715176158</v>
      </c>
      <c r="I20" s="5">
        <f t="shared" si="1"/>
        <v>0</v>
      </c>
      <c r="J20" s="5">
        <f t="shared" si="2"/>
        <v>20.80598871723204</v>
      </c>
      <c r="K20" s="6">
        <f t="shared" si="3"/>
        <v>35</v>
      </c>
      <c r="L20" s="5">
        <f t="shared" si="4"/>
        <v>0.59445682049234405</v>
      </c>
      <c r="M20" s="16">
        <f t="shared" si="5"/>
        <v>30.729655339071595</v>
      </c>
      <c r="N20" s="17" t="str">
        <f t="shared" si="6"/>
        <v>Ja</v>
      </c>
      <c r="O20" s="15">
        <f t="shared" si="22"/>
        <v>48</v>
      </c>
      <c r="P20" s="5">
        <f t="shared" si="7"/>
        <v>22.212250296583861</v>
      </c>
      <c r="Q20" s="5">
        <f t="shared" si="8"/>
        <v>0</v>
      </c>
      <c r="R20" s="5">
        <f t="shared" si="9"/>
        <v>29.889530997292173</v>
      </c>
      <c r="S20" s="6">
        <f t="shared" si="10"/>
        <v>35</v>
      </c>
      <c r="T20" s="6">
        <f t="shared" si="11"/>
        <v>0.85398659992263348</v>
      </c>
      <c r="U20" s="18">
        <f t="shared" si="12"/>
        <v>40.496882856988201</v>
      </c>
      <c r="V20" s="17" t="str">
        <f t="shared" si="13"/>
        <v>Ja</v>
      </c>
      <c r="W20" s="15">
        <f t="shared" si="23"/>
        <v>80</v>
      </c>
      <c r="X20" s="5">
        <f t="shared" si="14"/>
        <v>113.42563639235414</v>
      </c>
      <c r="Y20" s="5">
        <f t="shared" si="15"/>
        <v>0</v>
      </c>
      <c r="Z20" s="5">
        <f t="shared" si="16"/>
        <v>115.17540966287262</v>
      </c>
      <c r="AA20" s="6">
        <f t="shared" si="17"/>
        <v>35</v>
      </c>
      <c r="AB20" s="5">
        <f t="shared" si="18"/>
        <v>3.2907259903677892</v>
      </c>
      <c r="AC20" s="16">
        <f t="shared" si="19"/>
        <v>73.09679612471983</v>
      </c>
      <c r="AD20" s="17" t="str">
        <f t="shared" si="20"/>
        <v>Ja</v>
      </c>
    </row>
    <row r="21" spans="1:30" ht="18">
      <c r="A21" s="88"/>
      <c r="B21" s="8"/>
      <c r="C21" s="39"/>
      <c r="D21" s="43"/>
      <c r="E21" s="3"/>
      <c r="F21" s="19"/>
      <c r="G21" s="15">
        <f t="shared" si="21"/>
        <v>17</v>
      </c>
      <c r="H21" s="5">
        <f t="shared" si="0"/>
        <v>6.1146136291732081</v>
      </c>
      <c r="I21" s="5">
        <f t="shared" si="1"/>
        <v>0</v>
      </c>
      <c r="J21" s="5">
        <f t="shared" si="2"/>
        <v>20.91383512974296</v>
      </c>
      <c r="K21" s="6">
        <f t="shared" si="3"/>
        <v>35</v>
      </c>
      <c r="L21" s="5">
        <f t="shared" si="4"/>
        <v>0.59753814656408455</v>
      </c>
      <c r="M21" s="16">
        <f t="shared" si="5"/>
        <v>30.859927838050051</v>
      </c>
      <c r="N21" s="17" t="str">
        <f t="shared" si="6"/>
        <v>Ja</v>
      </c>
      <c r="O21" s="15">
        <f t="shared" si="22"/>
        <v>49</v>
      </c>
      <c r="P21" s="5">
        <f t="shared" si="7"/>
        <v>23.007368144420187</v>
      </c>
      <c r="Q21" s="5">
        <f t="shared" si="8"/>
        <v>0</v>
      </c>
      <c r="R21" s="5">
        <f t="shared" si="9"/>
        <v>30.485061734116286</v>
      </c>
      <c r="S21" s="6">
        <f t="shared" si="10"/>
        <v>35</v>
      </c>
      <c r="T21" s="6">
        <f t="shared" si="11"/>
        <v>0.87100176383189387</v>
      </c>
      <c r="U21" s="18">
        <f t="shared" si="12"/>
        <v>41.055922206689644</v>
      </c>
      <c r="V21" s="17" t="str">
        <f t="shared" si="13"/>
        <v>Ja</v>
      </c>
      <c r="W21" s="15">
        <f t="shared" si="23"/>
        <v>81</v>
      </c>
      <c r="X21" s="5">
        <f t="shared" si="14"/>
        <v>126.27503029350082</v>
      </c>
      <c r="Y21" s="5">
        <f t="shared" si="15"/>
        <v>0</v>
      </c>
      <c r="Z21" s="5">
        <f t="shared" si="16"/>
        <v>127.84906442999319</v>
      </c>
      <c r="AA21" s="6">
        <f t="shared" si="17"/>
        <v>35</v>
      </c>
      <c r="AB21" s="5">
        <f t="shared" si="18"/>
        <v>3.6528304122855197</v>
      </c>
      <c r="AC21" s="16">
        <f t="shared" si="19"/>
        <v>74.689804554888354</v>
      </c>
      <c r="AD21" s="17" t="str">
        <f t="shared" si="20"/>
        <v>Ja</v>
      </c>
    </row>
    <row r="22" spans="1:30" ht="18.75">
      <c r="A22" s="88"/>
      <c r="B22" s="25">
        <v>11</v>
      </c>
      <c r="C22" s="26" t="s">
        <v>37</v>
      </c>
      <c r="D22" s="44">
        <f>SUM(D20*F22)</f>
        <v>24.248711305964278</v>
      </c>
      <c r="E22" s="45">
        <f>SUM(60)</f>
        <v>60</v>
      </c>
      <c r="F22" s="46">
        <f>TAN(RADIANS(60))</f>
        <v>1.7320508075688767</v>
      </c>
      <c r="G22" s="15">
        <f t="shared" si="21"/>
        <v>18</v>
      </c>
      <c r="H22" s="5">
        <f t="shared" si="0"/>
        <v>6.4983939246581262</v>
      </c>
      <c r="I22" s="5">
        <f t="shared" si="1"/>
        <v>0</v>
      </c>
      <c r="J22" s="5">
        <f t="shared" si="2"/>
        <v>21.029244484765346</v>
      </c>
      <c r="K22" s="6">
        <f t="shared" si="3"/>
        <v>35</v>
      </c>
      <c r="L22" s="5">
        <f t="shared" si="4"/>
        <v>0.60083555670758138</v>
      </c>
      <c r="M22" s="16">
        <f t="shared" si="5"/>
        <v>30.998944933342891</v>
      </c>
      <c r="N22" s="17" t="str">
        <f t="shared" si="6"/>
        <v>Ja</v>
      </c>
      <c r="O22" s="15">
        <f t="shared" si="22"/>
        <v>50</v>
      </c>
      <c r="P22" s="5">
        <f t="shared" si="7"/>
        <v>23.835071851884202</v>
      </c>
      <c r="Q22" s="5">
        <f t="shared" si="8"/>
        <v>0</v>
      </c>
      <c r="R22" s="5">
        <f t="shared" si="9"/>
        <v>31.114476537208244</v>
      </c>
      <c r="S22" s="6">
        <f t="shared" si="10"/>
        <v>35</v>
      </c>
      <c r="T22" s="6">
        <f t="shared" si="11"/>
        <v>0.88898504392023558</v>
      </c>
      <c r="U22" s="18">
        <f t="shared" si="12"/>
        <v>41.636616786014152</v>
      </c>
      <c r="V22" s="17" t="str">
        <f t="shared" si="13"/>
        <v>Ja</v>
      </c>
      <c r="W22" s="15">
        <f t="shared" si="23"/>
        <v>82</v>
      </c>
      <c r="X22" s="5">
        <f t="shared" si="14"/>
        <v>142.30739444768415</v>
      </c>
      <c r="Y22" s="5">
        <f t="shared" si="15"/>
        <v>0</v>
      </c>
      <c r="Z22" s="5">
        <f t="shared" si="16"/>
        <v>143.70593068655435</v>
      </c>
      <c r="AA22" s="6">
        <f t="shared" si="17"/>
        <v>35</v>
      </c>
      <c r="AB22" s="5">
        <f t="shared" si="18"/>
        <v>4.1058837339015533</v>
      </c>
      <c r="AC22" s="16">
        <f t="shared" si="19"/>
        <v>76.311941697346299</v>
      </c>
      <c r="AD22" s="17" t="str">
        <f t="shared" si="20"/>
        <v>Ja</v>
      </c>
    </row>
    <row r="23" spans="1:30" ht="18">
      <c r="A23" s="4"/>
      <c r="B23" s="8"/>
      <c r="C23" s="3"/>
      <c r="D23" s="4"/>
      <c r="E23" s="3"/>
      <c r="F23" s="4"/>
      <c r="G23" s="15">
        <f t="shared" si="21"/>
        <v>19</v>
      </c>
      <c r="H23" s="5">
        <f t="shared" si="0"/>
        <v>6.8865522657933056</v>
      </c>
      <c r="I23" s="5">
        <f t="shared" si="1"/>
        <v>0</v>
      </c>
      <c r="J23" s="5">
        <f t="shared" si="2"/>
        <v>21.152413623733413</v>
      </c>
      <c r="K23" s="6">
        <f t="shared" si="3"/>
        <v>35</v>
      </c>
      <c r="L23" s="5">
        <f t="shared" si="4"/>
        <v>0.60435467496381179</v>
      </c>
      <c r="M23" s="16">
        <f t="shared" si="5"/>
        <v>31.146863315048854</v>
      </c>
      <c r="N23" s="17" t="str">
        <f t="shared" si="6"/>
        <v>Ja</v>
      </c>
      <c r="O23" s="15">
        <f t="shared" si="22"/>
        <v>51</v>
      </c>
      <c r="P23" s="5">
        <f t="shared" si="7"/>
        <v>24.697943130701031</v>
      </c>
      <c r="Q23" s="5">
        <f t="shared" si="8"/>
        <v>0</v>
      </c>
      <c r="R23" s="5">
        <f t="shared" si="9"/>
        <v>31.780314581314986</v>
      </c>
      <c r="S23" s="6">
        <f t="shared" si="10"/>
        <v>35</v>
      </c>
      <c r="T23" s="6">
        <f t="shared" si="11"/>
        <v>0.90800898803757102</v>
      </c>
      <c r="U23" s="18">
        <f t="shared" si="12"/>
        <v>42.239730765091402</v>
      </c>
      <c r="V23" s="17" t="str">
        <f t="shared" si="13"/>
        <v>Ja</v>
      </c>
      <c r="W23" s="15">
        <f t="shared" si="23"/>
        <v>83</v>
      </c>
      <c r="X23" s="5">
        <f t="shared" si="14"/>
        <v>162.88692855949188</v>
      </c>
      <c r="Y23" s="5">
        <f t="shared" si="15"/>
        <v>0</v>
      </c>
      <c r="Z23" s="5">
        <f t="shared" si="16"/>
        <v>164.11018096250154</v>
      </c>
      <c r="AA23" s="6">
        <f t="shared" si="17"/>
        <v>35</v>
      </c>
      <c r="AB23" s="5">
        <f t="shared" si="18"/>
        <v>4.6888623132143294</v>
      </c>
      <c r="AC23" s="16">
        <f t="shared" si="19"/>
        <v>77.960821639154403</v>
      </c>
      <c r="AD23" s="17" t="str">
        <f t="shared" si="20"/>
        <v>Ja</v>
      </c>
    </row>
    <row r="24" spans="1:30" ht="18">
      <c r="A24" s="88" t="s">
        <v>21</v>
      </c>
      <c r="B24" s="12">
        <v>12</v>
      </c>
      <c r="C24" s="47" t="s">
        <v>38</v>
      </c>
      <c r="D24" s="48">
        <f>SUM(D9/F24)</f>
        <v>20</v>
      </c>
      <c r="E24" s="49">
        <f>SUM(D6)</f>
        <v>0</v>
      </c>
      <c r="F24" s="50">
        <f>COS(RADIANS(D6))</f>
        <v>1</v>
      </c>
      <c r="G24" s="15">
        <f t="shared" si="21"/>
        <v>20</v>
      </c>
      <c r="H24" s="5">
        <f t="shared" si="0"/>
        <v>7.2794046853240468</v>
      </c>
      <c r="I24" s="5">
        <f t="shared" si="1"/>
        <v>0</v>
      </c>
      <c r="J24" s="5">
        <f t="shared" si="2"/>
        <v>21.283555449518243</v>
      </c>
      <c r="K24" s="6">
        <f t="shared" si="3"/>
        <v>35</v>
      </c>
      <c r="L24" s="5">
        <f t="shared" si="4"/>
        <v>0.60810158427194982</v>
      </c>
      <c r="M24" s="16">
        <f t="shared" si="5"/>
        <v>31.303850615903066</v>
      </c>
      <c r="N24" s="17" t="str">
        <f t="shared" si="6"/>
        <v>Ja</v>
      </c>
      <c r="O24" s="15">
        <f t="shared" si="22"/>
        <v>52</v>
      </c>
      <c r="P24" s="5">
        <f t="shared" si="7"/>
        <v>25.598832643861577</v>
      </c>
      <c r="Q24" s="5">
        <f t="shared" si="8"/>
        <v>0</v>
      </c>
      <c r="R24" s="5">
        <f t="shared" si="9"/>
        <v>32.485384909654883</v>
      </c>
      <c r="S24" s="6">
        <f t="shared" si="10"/>
        <v>35</v>
      </c>
      <c r="T24" s="6">
        <f t="shared" si="11"/>
        <v>0.92815385456156807</v>
      </c>
      <c r="U24" s="18">
        <f t="shared" si="12"/>
        <v>42.866053408043129</v>
      </c>
      <c r="V24" s="17" t="str">
        <f t="shared" si="13"/>
        <v>Ja</v>
      </c>
      <c r="W24" s="15">
        <f t="shared" si="23"/>
        <v>84</v>
      </c>
      <c r="X24" s="5">
        <f t="shared" si="14"/>
        <v>190.28728908445174</v>
      </c>
      <c r="Y24" s="5">
        <f t="shared" si="15"/>
        <v>0</v>
      </c>
      <c r="Z24" s="5">
        <f t="shared" si="16"/>
        <v>191.33544467011254</v>
      </c>
      <c r="AA24" s="6">
        <f t="shared" si="17"/>
        <v>35</v>
      </c>
      <c r="AB24" s="5">
        <f t="shared" si="18"/>
        <v>5.4667269905746441</v>
      </c>
      <c r="AC24" s="16">
        <f t="shared" si="19"/>
        <v>79.633789306233766</v>
      </c>
      <c r="AD24" s="17" t="str">
        <f t="shared" si="20"/>
        <v>Ja</v>
      </c>
    </row>
    <row r="25" spans="1:30" ht="18">
      <c r="A25" s="88"/>
      <c r="B25" s="8"/>
      <c r="C25" s="39"/>
      <c r="D25" s="34"/>
      <c r="E25" s="51"/>
      <c r="F25" s="42"/>
      <c r="G25" s="15">
        <f t="shared" si="21"/>
        <v>21</v>
      </c>
      <c r="H25" s="5">
        <f t="shared" si="0"/>
        <v>7.6772807007083159</v>
      </c>
      <c r="I25" s="5">
        <f t="shared" si="1"/>
        <v>0</v>
      </c>
      <c r="J25" s="5">
        <f t="shared" si="2"/>
        <v>21.422899872740579</v>
      </c>
      <c r="K25" s="6">
        <f t="shared" si="3"/>
        <v>35</v>
      </c>
      <c r="L25" s="5">
        <f t="shared" si="4"/>
        <v>0.61208285350687375</v>
      </c>
      <c r="M25" s="16">
        <f t="shared" si="5"/>
        <v>31.470085758306315</v>
      </c>
      <c r="N25" s="17" t="str">
        <f t="shared" si="6"/>
        <v>Ja</v>
      </c>
      <c r="O25" s="15">
        <f t="shared" si="22"/>
        <v>53</v>
      </c>
      <c r="P25" s="5">
        <f t="shared" si="7"/>
        <v>26.540896432408196</v>
      </c>
      <c r="Q25" s="5">
        <f t="shared" si="8"/>
        <v>0</v>
      </c>
      <c r="R25" s="5">
        <f t="shared" si="9"/>
        <v>33.232802822449656</v>
      </c>
      <c r="S25" s="6">
        <f t="shared" si="10"/>
        <v>35</v>
      </c>
      <c r="T25" s="6">
        <f t="shared" si="11"/>
        <v>0.94950865206999013</v>
      </c>
      <c r="U25" s="18">
        <f t="shared" si="12"/>
        <v>43.51639819710126</v>
      </c>
      <c r="V25" s="17" t="str">
        <f t="shared" si="13"/>
        <v>Ja</v>
      </c>
      <c r="W25" s="15">
        <f t="shared" si="23"/>
        <v>85</v>
      </c>
      <c r="X25" s="5">
        <f t="shared" si="14"/>
        <v>228.60104605522696</v>
      </c>
      <c r="Y25" s="5">
        <f t="shared" si="15"/>
        <v>0</v>
      </c>
      <c r="Z25" s="5">
        <f t="shared" si="16"/>
        <v>229.47426491339721</v>
      </c>
      <c r="AA25" s="6">
        <f t="shared" si="17"/>
        <v>35</v>
      </c>
      <c r="AB25" s="5">
        <f t="shared" si="18"/>
        <v>6.5564075689542056</v>
      </c>
      <c r="AC25" s="16">
        <f t="shared" si="19"/>
        <v>81.327935906177899</v>
      </c>
      <c r="AD25" s="17" t="str">
        <f t="shared" si="20"/>
        <v>Ja</v>
      </c>
    </row>
    <row r="26" spans="1:30" ht="18">
      <c r="A26" s="88"/>
      <c r="B26" s="25">
        <v>13</v>
      </c>
      <c r="C26" s="52" t="s">
        <v>39</v>
      </c>
      <c r="D26" s="44">
        <f>SUM(F26*D10)</f>
        <v>0</v>
      </c>
      <c r="E26" s="53">
        <f>SUM(D6)</f>
        <v>0</v>
      </c>
      <c r="F26" s="46">
        <f>TAN(RADIANS(D6))</f>
        <v>0</v>
      </c>
      <c r="G26" s="15">
        <f t="shared" si="21"/>
        <v>22</v>
      </c>
      <c r="H26" s="5">
        <f t="shared" si="0"/>
        <v>8.0805245167031359</v>
      </c>
      <c r="I26" s="5">
        <f t="shared" si="1"/>
        <v>0</v>
      </c>
      <c r="J26" s="5">
        <f t="shared" si="2"/>
        <v>21.570694853551668</v>
      </c>
      <c r="K26" s="6">
        <f t="shared" si="3"/>
        <v>35</v>
      </c>
      <c r="L26" s="5">
        <f t="shared" si="4"/>
        <v>0.61630556724433339</v>
      </c>
      <c r="M26" s="16">
        <f t="shared" si="5"/>
        <v>31.645759323905828</v>
      </c>
      <c r="N26" s="17" t="str">
        <f t="shared" si="6"/>
        <v>Ja</v>
      </c>
      <c r="O26" s="15">
        <f t="shared" si="22"/>
        <v>54</v>
      </c>
      <c r="P26" s="5">
        <f t="shared" si="7"/>
        <v>27.527638409423467</v>
      </c>
      <c r="Q26" s="5">
        <f t="shared" si="8"/>
        <v>0</v>
      </c>
      <c r="R26" s="5">
        <f t="shared" si="9"/>
        <v>34.026032334081599</v>
      </c>
      <c r="S26" s="6">
        <f t="shared" si="10"/>
        <v>35</v>
      </c>
      <c r="T26" s="6">
        <f t="shared" si="11"/>
        <v>0.97217235240233135</v>
      </c>
      <c r="U26" s="18">
        <f t="shared" si="12"/>
        <v>44.191601607076613</v>
      </c>
      <c r="V26" s="17" t="str">
        <f t="shared" si="13"/>
        <v>Ja</v>
      </c>
      <c r="W26" s="15">
        <f t="shared" si="23"/>
        <v>86</v>
      </c>
      <c r="X26" s="5">
        <f t="shared" si="14"/>
        <v>286.01332513423881</v>
      </c>
      <c r="Y26" s="5">
        <f t="shared" si="15"/>
        <v>0</v>
      </c>
      <c r="Z26" s="5">
        <f t="shared" si="16"/>
        <v>286.71174052407378</v>
      </c>
      <c r="AA26" s="6">
        <f t="shared" si="17"/>
        <v>35</v>
      </c>
      <c r="AB26" s="5">
        <f t="shared" si="18"/>
        <v>8.1917640149735362</v>
      </c>
      <c r="AC26" s="16">
        <f t="shared" si="19"/>
        <v>83.040120570292373</v>
      </c>
      <c r="AD26" s="17" t="str">
        <f t="shared" si="20"/>
        <v>Ja</v>
      </c>
    </row>
    <row r="27" spans="1:30">
      <c r="C27" s="3"/>
      <c r="E27" s="3"/>
      <c r="G27" s="15">
        <f t="shared" si="21"/>
        <v>23</v>
      </c>
      <c r="H27" s="5">
        <f t="shared" si="0"/>
        <v>8.4894963241920944</v>
      </c>
      <c r="I27" s="5">
        <f t="shared" si="1"/>
        <v>0</v>
      </c>
      <c r="J27" s="5">
        <f t="shared" si="2"/>
        <v>21.727207548105923</v>
      </c>
      <c r="K27" s="6">
        <f t="shared" si="3"/>
        <v>35</v>
      </c>
      <c r="L27" s="5">
        <f t="shared" si="4"/>
        <v>0.62077735851731208</v>
      </c>
      <c r="M27" s="16">
        <f t="shared" si="5"/>
        <v>31.831073946141512</v>
      </c>
      <c r="N27" s="17" t="str">
        <f t="shared" si="6"/>
        <v>Ja</v>
      </c>
      <c r="O27" s="15">
        <f t="shared" si="22"/>
        <v>55</v>
      </c>
      <c r="P27" s="5">
        <f t="shared" si="7"/>
        <v>28.562960134842289</v>
      </c>
      <c r="Q27" s="5">
        <f t="shared" si="8"/>
        <v>0</v>
      </c>
      <c r="R27" s="5">
        <f t="shared" si="9"/>
        <v>34.868935912421954</v>
      </c>
      <c r="S27" s="6">
        <f t="shared" si="10"/>
        <v>35</v>
      </c>
      <c r="T27" s="6">
        <f t="shared" si="11"/>
        <v>0.99625531178348437</v>
      </c>
      <c r="U27" s="18">
        <f t="shared" si="12"/>
        <v>44.892521473845747</v>
      </c>
      <c r="V27" s="17" t="str">
        <f t="shared" si="13"/>
        <v>Ja</v>
      </c>
      <c r="W27" s="15">
        <f t="shared" si="23"/>
        <v>87</v>
      </c>
      <c r="X27" s="5">
        <f t="shared" si="14"/>
        <v>381.62273375456323</v>
      </c>
      <c r="Y27" s="5">
        <f t="shared" si="15"/>
        <v>0</v>
      </c>
      <c r="Z27" s="5">
        <f t="shared" si="16"/>
        <v>382.146452185947</v>
      </c>
      <c r="AA27" s="6">
        <f t="shared" si="17"/>
        <v>35</v>
      </c>
      <c r="AB27" s="5">
        <f t="shared" si="18"/>
        <v>10.918470062455629</v>
      </c>
      <c r="AC27" s="16">
        <f t="shared" si="19"/>
        <v>84.766998026068649</v>
      </c>
      <c r="AD27" s="17" t="str">
        <f t="shared" si="20"/>
        <v>Ja</v>
      </c>
    </row>
    <row r="28" spans="1:30">
      <c r="A28" s="88" t="s">
        <v>17</v>
      </c>
      <c r="B28" s="89">
        <v>15</v>
      </c>
      <c r="C28" s="90" t="s">
        <v>40</v>
      </c>
      <c r="D28" s="90"/>
      <c r="E28" s="3"/>
      <c r="G28" s="15">
        <f t="shared" si="21"/>
        <v>24</v>
      </c>
      <c r="H28" s="5">
        <f t="shared" si="0"/>
        <v>8.9045737061707246</v>
      </c>
      <c r="I28" s="5">
        <f t="shared" si="1"/>
        <v>0</v>
      </c>
      <c r="J28" s="5">
        <f t="shared" si="2"/>
        <v>21.892725570120934</v>
      </c>
      <c r="K28" s="6">
        <f t="shared" si="3"/>
        <v>35</v>
      </c>
      <c r="L28" s="5">
        <f t="shared" si="4"/>
        <v>0.62550644486059814</v>
      </c>
      <c r="M28" s="16">
        <f t="shared" si="5"/>
        <v>32.026244726128056</v>
      </c>
      <c r="N28" s="17" t="str">
        <f t="shared" si="6"/>
        <v>Ja</v>
      </c>
      <c r="O28" s="15">
        <f t="shared" si="22"/>
        <v>56</v>
      </c>
      <c r="P28" s="5">
        <f t="shared" si="7"/>
        <v>29.651219370254807</v>
      </c>
      <c r="Q28" s="5">
        <f t="shared" si="8"/>
        <v>0</v>
      </c>
      <c r="R28" s="5">
        <f t="shared" si="9"/>
        <v>35.765832999428014</v>
      </c>
      <c r="S28" s="6">
        <f t="shared" si="10"/>
        <v>35</v>
      </c>
      <c r="T28" s="6">
        <f t="shared" si="11"/>
        <v>1.0218809428408004</v>
      </c>
      <c r="U28" s="18">
        <f t="shared" si="12"/>
        <v>45.620034894576122</v>
      </c>
      <c r="V28" s="17" t="str">
        <f t="shared" si="13"/>
        <v>Ja</v>
      </c>
      <c r="W28" s="15">
        <f t="shared" si="23"/>
        <v>88</v>
      </c>
      <c r="X28" s="5">
        <f t="shared" si="14"/>
        <v>572.72506565831031</v>
      </c>
      <c r="Y28" s="5">
        <f t="shared" si="15"/>
        <v>0</v>
      </c>
      <c r="Z28" s="5">
        <f t="shared" si="16"/>
        <v>573.07416695687459</v>
      </c>
      <c r="AA28" s="6">
        <f t="shared" si="17"/>
        <v>35</v>
      </c>
      <c r="AB28" s="5">
        <f t="shared" si="18"/>
        <v>16.373547627339274</v>
      </c>
      <c r="AC28" s="16">
        <f t="shared" si="19"/>
        <v>86.505051858269425</v>
      </c>
      <c r="AD28" s="17" t="str">
        <f t="shared" si="20"/>
        <v>Ja</v>
      </c>
    </row>
    <row r="29" spans="1:30">
      <c r="A29" s="88"/>
      <c r="B29" s="89"/>
      <c r="C29" s="89"/>
      <c r="D29" s="90"/>
      <c r="E29" s="3"/>
      <c r="G29" s="15">
        <f t="shared" si="21"/>
        <v>25</v>
      </c>
      <c r="H29" s="5">
        <f t="shared" si="0"/>
        <v>9.3261531630999723</v>
      </c>
      <c r="I29" s="5">
        <f t="shared" si="1"/>
        <v>0</v>
      </c>
      <c r="J29" s="5">
        <f t="shared" si="2"/>
        <v>22.067558379249835</v>
      </c>
      <c r="K29" s="6">
        <f t="shared" si="3"/>
        <v>35</v>
      </c>
      <c r="L29" s="5">
        <f t="shared" si="4"/>
        <v>0.63050166797856677</v>
      </c>
      <c r="M29" s="16">
        <f t="shared" si="5"/>
        <v>32.231499672182771</v>
      </c>
      <c r="N29" s="17" t="str">
        <f t="shared" si="6"/>
        <v>Ja</v>
      </c>
      <c r="O29" s="15">
        <f t="shared" si="22"/>
        <v>57</v>
      </c>
      <c r="P29" s="5">
        <f t="shared" si="7"/>
        <v>30.79729927629166</v>
      </c>
      <c r="Q29" s="5">
        <f t="shared" si="8"/>
        <v>0</v>
      </c>
      <c r="R29" s="5">
        <f t="shared" si="9"/>
        <v>36.721569175533261</v>
      </c>
      <c r="S29" s="6">
        <f t="shared" si="10"/>
        <v>35</v>
      </c>
      <c r="T29" s="6">
        <f t="shared" si="11"/>
        <v>1.0491876907295217</v>
      </c>
      <c r="U29" s="18">
        <f t="shared" si="12"/>
        <v>46.375035591419987</v>
      </c>
      <c r="V29" s="17" t="str">
        <f t="shared" si="13"/>
        <v>Ja</v>
      </c>
      <c r="W29" s="15">
        <f t="shared" si="23"/>
        <v>89</v>
      </c>
      <c r="X29" s="5">
        <f t="shared" si="14"/>
        <v>1145.799232615183</v>
      </c>
      <c r="Y29" s="5">
        <f t="shared" si="15"/>
        <v>0</v>
      </c>
      <c r="Z29" s="5">
        <f t="shared" si="16"/>
        <v>1145.9737699709981</v>
      </c>
      <c r="AA29" s="6">
        <f t="shared" si="17"/>
        <v>35</v>
      </c>
      <c r="AB29" s="5">
        <f t="shared" si="18"/>
        <v>32.742107713457088</v>
      </c>
      <c r="AC29" s="16">
        <f t="shared" si="19"/>
        <v>88.250632644523634</v>
      </c>
      <c r="AD29" s="17" t="str">
        <f t="shared" si="20"/>
        <v>Ja</v>
      </c>
    </row>
    <row r="30" spans="1:30">
      <c r="A30" s="88"/>
      <c r="B30" s="89"/>
      <c r="C30" s="89"/>
      <c r="D30" s="90"/>
      <c r="E30" s="3"/>
      <c r="G30" s="15">
        <f t="shared" si="21"/>
        <v>26</v>
      </c>
      <c r="H30" s="5">
        <f t="shared" si="0"/>
        <v>9.7546517713172278</v>
      </c>
      <c r="I30" s="5">
        <f t="shared" si="1"/>
        <v>0</v>
      </c>
      <c r="J30" s="5">
        <f t="shared" si="2"/>
        <v>22.252038809503777</v>
      </c>
      <c r="K30" s="6">
        <f t="shared" si="3"/>
        <v>35</v>
      </c>
      <c r="L30" s="5">
        <f t="shared" si="4"/>
        <v>0.63577253741439366</v>
      </c>
      <c r="M30" s="16">
        <f t="shared" si="5"/>
        <v>32.447080163228506</v>
      </c>
      <c r="N30" s="17" t="str">
        <f t="shared" si="6"/>
        <v>Ja</v>
      </c>
      <c r="O30" s="15">
        <f t="shared" si="22"/>
        <v>58</v>
      </c>
      <c r="P30" s="5">
        <f t="shared" si="7"/>
        <v>32.006690580821015</v>
      </c>
      <c r="Q30" s="5">
        <f t="shared" si="8"/>
        <v>0</v>
      </c>
      <c r="R30" s="5">
        <f t="shared" si="9"/>
        <v>37.741598295997171</v>
      </c>
      <c r="S30" s="6">
        <f t="shared" si="10"/>
        <v>35</v>
      </c>
      <c r="T30" s="6">
        <f t="shared" si="11"/>
        <v>1.0783313798856335</v>
      </c>
      <c r="U30" s="18">
        <f t="shared" si="12"/>
        <v>47.158430664580322</v>
      </c>
      <c r="V30" s="17" t="str">
        <f t="shared" si="13"/>
        <v>Ja</v>
      </c>
      <c r="AC30" s="54"/>
    </row>
    <row r="31" spans="1:30">
      <c r="A31" s="88"/>
      <c r="B31" s="89"/>
      <c r="C31" s="90"/>
      <c r="D31" s="90"/>
      <c r="G31" s="15">
        <f t="shared" si="21"/>
        <v>27</v>
      </c>
      <c r="H31" s="5">
        <f t="shared" si="0"/>
        <v>10.190508989888576</v>
      </c>
      <c r="I31" s="5">
        <f t="shared" si="1"/>
        <v>0</v>
      </c>
      <c r="J31" s="5">
        <f t="shared" si="2"/>
        <v>22.446524752687214</v>
      </c>
      <c r="K31" s="6">
        <f t="shared" si="3"/>
        <v>35</v>
      </c>
      <c r="L31" s="5">
        <f t="shared" si="4"/>
        <v>0.6413292786482061</v>
      </c>
      <c r="M31" s="16">
        <f t="shared" si="5"/>
        <v>32.673241436197522</v>
      </c>
      <c r="N31" s="17" t="str">
        <f t="shared" si="6"/>
        <v>Ja</v>
      </c>
      <c r="O31" s="15">
        <f t="shared" si="22"/>
        <v>59</v>
      </c>
      <c r="P31" s="5">
        <f t="shared" si="7"/>
        <v>33.285589647010369</v>
      </c>
      <c r="Q31" s="5">
        <f t="shared" si="8"/>
        <v>0</v>
      </c>
      <c r="R31" s="5">
        <f t="shared" si="9"/>
        <v>38.832080528207129</v>
      </c>
      <c r="S31" s="6">
        <f t="shared" si="10"/>
        <v>35</v>
      </c>
      <c r="T31" s="6">
        <f t="shared" si="11"/>
        <v>1.1094880150916322</v>
      </c>
      <c r="U31" s="18">
        <f t="shared" si="12"/>
        <v>47.971136655249275</v>
      </c>
      <c r="V31" s="17" t="str">
        <f t="shared" si="13"/>
        <v>Ja</v>
      </c>
    </row>
    <row r="32" spans="1:30">
      <c r="G32" s="15">
        <f t="shared" si="21"/>
        <v>28</v>
      </c>
      <c r="H32" s="5">
        <f t="shared" si="0"/>
        <v>10.634188633229575</v>
      </c>
      <c r="I32" s="5">
        <f t="shared" si="1"/>
        <v>0</v>
      </c>
      <c r="J32" s="5">
        <f t="shared" si="2"/>
        <v>22.651401013780781</v>
      </c>
      <c r="K32" s="6">
        <f t="shared" si="3"/>
        <v>35</v>
      </c>
      <c r="L32" s="5">
        <f t="shared" si="4"/>
        <v>0.64718288610802233</v>
      </c>
      <c r="M32" s="16">
        <f t="shared" si="5"/>
        <v>32.910253097430655</v>
      </c>
      <c r="N32" s="17" t="str">
        <f t="shared" si="6"/>
        <v>Ja</v>
      </c>
      <c r="O32" s="15">
        <f t="shared" si="22"/>
        <v>60</v>
      </c>
      <c r="P32" s="5">
        <f t="shared" si="7"/>
        <v>34.641016151377535</v>
      </c>
      <c r="Q32" s="5">
        <f t="shared" si="8"/>
        <v>0</v>
      </c>
      <c r="R32" s="5">
        <f t="shared" si="9"/>
        <v>39.999999999999993</v>
      </c>
      <c r="S32" s="6">
        <f t="shared" si="10"/>
        <v>35</v>
      </c>
      <c r="T32" s="6">
        <f t="shared" si="11"/>
        <v>1.1428571428571426</v>
      </c>
      <c r="U32" s="18">
        <f t="shared" si="12"/>
        <v>48.814074834290352</v>
      </c>
      <c r="V32" s="17" t="str">
        <f t="shared" si="13"/>
        <v>Ja</v>
      </c>
    </row>
    <row r="33" spans="7:22">
      <c r="G33" s="15">
        <f t="shared" si="21"/>
        <v>29</v>
      </c>
      <c r="H33" s="5">
        <f t="shared" si="0"/>
        <v>11.08618102905538</v>
      </c>
      <c r="I33" s="5">
        <f t="shared" si="1"/>
        <v>0</v>
      </c>
      <c r="J33" s="5">
        <f t="shared" si="2"/>
        <v>22.8670813574664</v>
      </c>
      <c r="K33" s="6">
        <f t="shared" si="3"/>
        <v>35</v>
      </c>
      <c r="L33" s="5">
        <f t="shared" si="4"/>
        <v>0.65334518164189714</v>
      </c>
      <c r="M33" s="16">
        <f t="shared" si="5"/>
        <v>33.158399657903715</v>
      </c>
      <c r="N33" s="17" t="str">
        <f t="shared" si="6"/>
        <v>Ja</v>
      </c>
      <c r="O33" s="15">
        <f t="shared" si="22"/>
        <v>61</v>
      </c>
      <c r="P33" s="5">
        <f t="shared" si="7"/>
        <v>36.080955105428473</v>
      </c>
      <c r="Q33" s="5">
        <f t="shared" si="8"/>
        <v>0</v>
      </c>
      <c r="R33" s="5">
        <f t="shared" si="9"/>
        <v>41.253306792546276</v>
      </c>
      <c r="S33" s="6">
        <f t="shared" si="10"/>
        <v>35</v>
      </c>
      <c r="T33" s="6">
        <f t="shared" si="11"/>
        <v>1.178665908358465</v>
      </c>
      <c r="U33" s="18">
        <f t="shared" si="12"/>
        <v>49.688165629115268</v>
      </c>
      <c r="V33" s="17" t="str">
        <f t="shared" si="13"/>
        <v>Ja</v>
      </c>
    </row>
    <row r="34" spans="7:22">
      <c r="G34" s="15">
        <f t="shared" si="21"/>
        <v>30</v>
      </c>
      <c r="H34" s="5">
        <f t="shared" si="0"/>
        <v>11.547005383792515</v>
      </c>
      <c r="I34" s="5">
        <f t="shared" si="1"/>
        <v>0</v>
      </c>
      <c r="J34" s="5">
        <f t="shared" si="2"/>
        <v>23.094010767585029</v>
      </c>
      <c r="K34" s="6">
        <f t="shared" si="3"/>
        <v>35</v>
      </c>
      <c r="L34" s="5">
        <f t="shared" si="4"/>
        <v>0.65982887907385801</v>
      </c>
      <c r="M34" s="16">
        <f t="shared" si="5"/>
        <v>33.41798109191209</v>
      </c>
      <c r="N34" s="17" t="str">
        <f t="shared" si="6"/>
        <v>Ja</v>
      </c>
      <c r="O34" s="15">
        <f t="shared" si="22"/>
        <v>62</v>
      </c>
      <c r="P34" s="5">
        <f t="shared" si="7"/>
        <v>37.614529306926634</v>
      </c>
      <c r="Q34" s="5">
        <f t="shared" si="8"/>
        <v>0</v>
      </c>
      <c r="R34" s="5">
        <f t="shared" si="9"/>
        <v>42.601089363790244</v>
      </c>
      <c r="S34" s="6">
        <f t="shared" si="10"/>
        <v>35</v>
      </c>
      <c r="T34" s="6">
        <f t="shared" si="11"/>
        <v>1.2171739818225784</v>
      </c>
      <c r="U34" s="18">
        <f t="shared" si="12"/>
        <v>50.594322099536399</v>
      </c>
      <c r="V34" s="17" t="str">
        <f t="shared" si="13"/>
        <v>Ja</v>
      </c>
    </row>
    <row r="35" spans="7:22">
      <c r="G35" s="15">
        <f t="shared" si="21"/>
        <v>31</v>
      </c>
      <c r="H35" s="5">
        <f t="shared" si="0"/>
        <v>12.017212380551207</v>
      </c>
      <c r="I35" s="5">
        <f t="shared" si="1"/>
        <v>0</v>
      </c>
      <c r="J35" s="5">
        <f t="shared" si="2"/>
        <v>23.332667944306607</v>
      </c>
      <c r="K35" s="6">
        <f t="shared" si="3"/>
        <v>35</v>
      </c>
      <c r="L35" s="5">
        <f t="shared" si="4"/>
        <v>0.66664765555161731</v>
      </c>
      <c r="M35" s="16">
        <f t="shared" si="5"/>
        <v>33.68931341860106</v>
      </c>
      <c r="N35" s="17" t="str">
        <f t="shared" si="6"/>
        <v>Ja</v>
      </c>
      <c r="O35" s="15">
        <f t="shared" si="22"/>
        <v>63</v>
      </c>
      <c r="P35" s="5">
        <f t="shared" si="7"/>
        <v>39.252210110103007</v>
      </c>
      <c r="Q35" s="5">
        <f t="shared" si="8"/>
        <v>0</v>
      </c>
      <c r="R35" s="5">
        <f t="shared" si="9"/>
        <v>44.053785291705331</v>
      </c>
      <c r="S35" s="6">
        <f t="shared" si="10"/>
        <v>35</v>
      </c>
      <c r="T35" s="6">
        <f t="shared" si="11"/>
        <v>1.2586795797630095</v>
      </c>
      <c r="U35" s="18">
        <f t="shared" si="12"/>
        <v>51.533442374108802</v>
      </c>
      <c r="V35" s="17" t="str">
        <f t="shared" si="13"/>
        <v>Ja</v>
      </c>
    </row>
    <row r="36" spans="7:22" hidden="1">
      <c r="G36" s="6"/>
    </row>
    <row r="37" spans="7:22" hidden="1">
      <c r="G37" s="6"/>
    </row>
    <row r="38" spans="7:22" hidden="1">
      <c r="G38" s="6"/>
    </row>
    <row r="39" spans="7:22" hidden="1">
      <c r="G39" s="6"/>
    </row>
    <row r="40" spans="7:22" hidden="1">
      <c r="G40" s="6"/>
    </row>
    <row r="41" spans="7:22" hidden="1">
      <c r="G41" s="6"/>
    </row>
    <row r="42" spans="7:22" hidden="1">
      <c r="G42" s="6"/>
    </row>
    <row r="43" spans="7:22" hidden="1">
      <c r="G43" s="6"/>
    </row>
    <row r="44" spans="7:22" hidden="1">
      <c r="G44" s="6"/>
    </row>
    <row r="45" spans="7:22" hidden="1">
      <c r="G45" s="6"/>
    </row>
    <row r="46" spans="7:22" hidden="1">
      <c r="G46" s="6"/>
    </row>
    <row r="47" spans="7:22" hidden="1">
      <c r="G47" s="6"/>
    </row>
    <row r="48" spans="7:22" hidden="1">
      <c r="G48" s="6"/>
    </row>
    <row r="49" spans="7:7" hidden="1">
      <c r="G49" s="6"/>
    </row>
    <row r="50" spans="7:7" hidden="1">
      <c r="G50" s="6"/>
    </row>
    <row r="51" spans="7:7" hidden="1">
      <c r="G51" s="6"/>
    </row>
    <row r="52" spans="7:7" hidden="1">
      <c r="G52" s="6"/>
    </row>
    <row r="53" spans="7:7" hidden="1">
      <c r="G53" s="6"/>
    </row>
    <row r="54" spans="7:7" hidden="1">
      <c r="G54" s="6"/>
    </row>
    <row r="55" spans="7:7" hidden="1">
      <c r="G55" s="6"/>
    </row>
    <row r="56" spans="7:7" hidden="1">
      <c r="G56" s="6"/>
    </row>
    <row r="57" spans="7:7" hidden="1">
      <c r="G57" s="6"/>
    </row>
    <row r="58" spans="7:7" hidden="1">
      <c r="G58" s="6"/>
    </row>
    <row r="59" spans="7:7" hidden="1">
      <c r="G59" s="6"/>
    </row>
    <row r="60" spans="7:7" hidden="1">
      <c r="G60" s="6"/>
    </row>
    <row r="61" spans="7:7" hidden="1">
      <c r="G61" s="6"/>
    </row>
    <row r="62" spans="7:7" hidden="1">
      <c r="G62" s="6"/>
    </row>
    <row r="63" spans="7:7" hidden="1">
      <c r="G63" s="6"/>
    </row>
    <row r="64" spans="7:7" hidden="1">
      <c r="G64" s="6"/>
    </row>
    <row r="65" spans="7:7" hidden="1">
      <c r="G65" s="6"/>
    </row>
    <row r="66" spans="7:7" hidden="1">
      <c r="G66" s="6"/>
    </row>
    <row r="67" spans="7:7" hidden="1">
      <c r="G67" s="6"/>
    </row>
    <row r="68" spans="7:7" hidden="1">
      <c r="G68" s="6"/>
    </row>
    <row r="69" spans="7:7" hidden="1">
      <c r="G69" s="6"/>
    </row>
    <row r="70" spans="7:7" hidden="1">
      <c r="G70" s="6"/>
    </row>
    <row r="71" spans="7:7" hidden="1">
      <c r="G71" s="6"/>
    </row>
    <row r="72" spans="7:7" hidden="1">
      <c r="G72" s="6"/>
    </row>
    <row r="73" spans="7:7" hidden="1">
      <c r="G73" s="6"/>
    </row>
    <row r="74" spans="7:7" hidden="1">
      <c r="G74" s="6"/>
    </row>
    <row r="75" spans="7:7" hidden="1">
      <c r="G75" s="6"/>
    </row>
    <row r="76" spans="7:7" hidden="1">
      <c r="G76" s="6"/>
    </row>
    <row r="77" spans="7:7" hidden="1">
      <c r="G77" s="6"/>
    </row>
    <row r="78" spans="7:7" hidden="1">
      <c r="G78" s="6"/>
    </row>
    <row r="79" spans="7:7" hidden="1">
      <c r="G79" s="6"/>
    </row>
    <row r="80" spans="7:7" hidden="1">
      <c r="G80" s="6"/>
    </row>
    <row r="81" spans="3:7" hidden="1">
      <c r="G81" s="6"/>
    </row>
    <row r="82" spans="3:7" hidden="1">
      <c r="G82" s="6"/>
    </row>
    <row r="83" spans="3:7" hidden="1">
      <c r="G83" s="6"/>
    </row>
    <row r="84" spans="3:7" hidden="1">
      <c r="G84" s="6"/>
    </row>
    <row r="85" spans="3:7" hidden="1">
      <c r="G85" s="6"/>
    </row>
    <row r="86" spans="3:7" hidden="1">
      <c r="G86" s="6"/>
    </row>
    <row r="87" spans="3:7" hidden="1">
      <c r="C87" s="15"/>
      <c r="G87" s="6"/>
    </row>
    <row r="88" spans="3:7" hidden="1">
      <c r="G88" s="6"/>
    </row>
    <row r="89" spans="3:7" hidden="1">
      <c r="G89" s="6"/>
    </row>
    <row r="90" spans="3:7" hidden="1">
      <c r="G90" s="6"/>
    </row>
    <row r="91" spans="3:7" hidden="1">
      <c r="G91" s="6"/>
    </row>
    <row r="92" spans="3:7" hidden="1">
      <c r="G92" s="6"/>
    </row>
    <row r="93" spans="3:7" hidden="1">
      <c r="G93" s="6"/>
    </row>
    <row r="94" spans="3:7" hidden="1">
      <c r="G94" s="6"/>
    </row>
    <row r="95" spans="3:7" hidden="1">
      <c r="G95" s="6"/>
    </row>
    <row r="96" spans="3:7" hidden="1">
      <c r="G96" s="6"/>
    </row>
    <row r="97" spans="7:7" hidden="1">
      <c r="G97" s="6"/>
    </row>
    <row r="98" spans="7:7" hidden="1">
      <c r="G98" s="6"/>
    </row>
  </sheetData>
  <sheetProtection password="A55A" sheet="1" selectLockedCells="1"/>
  <mergeCells count="10">
    <mergeCell ref="A24:A26"/>
    <mergeCell ref="A28:A31"/>
    <mergeCell ref="B28:B31"/>
    <mergeCell ref="C28:D31"/>
    <mergeCell ref="G1:AD1"/>
    <mergeCell ref="A2:D2"/>
    <mergeCell ref="G2:AD2"/>
    <mergeCell ref="A3:D3"/>
    <mergeCell ref="A4:A10"/>
    <mergeCell ref="A11:A22"/>
  </mergeCells>
  <conditionalFormatting sqref="N4:N35 V4:V35 AD4:AD29">
    <cfRule type="expression" dxfId="3" priority="1" stopIfTrue="1">
      <formula>M4&lt;30</formula>
    </cfRule>
    <cfRule type="expression" dxfId="2" priority="2" stopIfTrue="1">
      <formula>M4&gt;30</formula>
    </cfRule>
  </conditionalFormatting>
  <printOptions horizontalCentered="1" verticalCentered="1"/>
  <pageMargins left="0.78749999999999998" right="0.78749999999999998" top="0.78749999999999998" bottom="0.78749999999999998" header="0.51180555555555551" footer="0.51180555555555551"/>
  <pageSetup paperSize="9" orientation="portrait" horizontalDpi="300" verticalDpi="300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98"/>
  <sheetViews>
    <sheetView zoomScale="90" zoomScaleNormal="90" zoomScaleSheetLayoutView="90" workbookViewId="0">
      <selection activeCell="C7" sqref="C7"/>
    </sheetView>
  </sheetViews>
  <sheetFormatPr defaultColWidth="11.5703125" defaultRowHeight="12.75"/>
  <cols>
    <col min="1" max="1" width="6.28515625" customWidth="1"/>
    <col min="2" max="2" width="12.5703125" customWidth="1"/>
    <col min="3" max="3" width="53.85546875" style="55" customWidth="1"/>
    <col min="4" max="4" width="15.5703125" customWidth="1"/>
    <col min="5" max="5" width="0" style="55" hidden="1" customWidth="1"/>
    <col min="6" max="6" width="0" hidden="1" customWidth="1"/>
    <col min="7" max="7" width="7.7109375" style="56" customWidth="1"/>
    <col min="8" max="11" width="0" style="57" hidden="1" customWidth="1"/>
    <col min="12" max="13" width="0" style="56" hidden="1" customWidth="1"/>
    <col min="14" max="14" width="17.85546875" style="56" customWidth="1"/>
    <col min="15" max="15" width="7.7109375" style="57" customWidth="1"/>
    <col min="16" max="21" width="0" style="57" hidden="1" customWidth="1"/>
    <col min="22" max="22" width="17.85546875" style="56" customWidth="1"/>
    <col min="23" max="23" width="7.7109375" style="56" customWidth="1"/>
    <col min="24" max="29" width="0" style="56" hidden="1" customWidth="1"/>
    <col min="30" max="30" width="17.85546875" style="56" customWidth="1"/>
  </cols>
  <sheetData>
    <row r="1" spans="1:30" ht="20.25">
      <c r="A1" s="58"/>
      <c r="B1" s="8"/>
      <c r="C1" s="9"/>
      <c r="E1"/>
      <c r="F1" s="55"/>
      <c r="G1" s="95" t="str">
        <f>Eingabe!$G$1</f>
        <v>Nachweis für Konstruktiven Holzschutz am Ortgang</v>
      </c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1:30" ht="23.25">
      <c r="A2" s="96" t="s">
        <v>41</v>
      </c>
      <c r="B2" s="96"/>
      <c r="C2" s="96"/>
      <c r="D2" s="96"/>
      <c r="E2"/>
      <c r="F2" s="55"/>
      <c r="G2" s="97" t="str">
        <f>Eingabe!$G$2</f>
        <v>Skizze C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</row>
    <row r="3" spans="1:30" ht="18.75">
      <c r="A3" s="98" t="str">
        <f>Eingabe!$A$3</f>
        <v>Nur gelb hinterlegte  Zellen sind änderbar</v>
      </c>
      <c r="B3" s="98"/>
      <c r="C3" s="98"/>
      <c r="D3" s="98"/>
      <c r="E3"/>
      <c r="F3" s="55"/>
      <c r="G3" s="59">
        <f>Eingabe!$G$3</f>
        <v>15</v>
      </c>
      <c r="H3" s="59">
        <f>Eingabe!$H$3</f>
        <v>17</v>
      </c>
      <c r="I3" s="59">
        <f>Eingabe!$I$3</f>
        <v>18</v>
      </c>
      <c r="J3" s="59">
        <f>Eingabe!$J$3</f>
        <v>20</v>
      </c>
      <c r="K3" s="59">
        <f>Eingabe!$K$3</f>
        <v>19</v>
      </c>
      <c r="L3" s="59" t="str">
        <f>Eingabe!$L$3</f>
        <v>tan21.</v>
      </c>
      <c r="M3" s="60" t="str">
        <f>Eingabe!$M$3</f>
        <v>21</v>
      </c>
      <c r="N3" s="11"/>
      <c r="O3" s="59">
        <f>Eingabe!$O$3</f>
        <v>15</v>
      </c>
      <c r="P3" s="59">
        <f>Eingabe!$P$3</f>
        <v>17</v>
      </c>
      <c r="Q3" s="59">
        <f>Eingabe!$Q$3</f>
        <v>18</v>
      </c>
      <c r="R3" s="59">
        <f>Eingabe!$R$3</f>
        <v>20</v>
      </c>
      <c r="S3" s="59">
        <f>Eingabe!$S$3</f>
        <v>19</v>
      </c>
      <c r="T3" s="59" t="str">
        <f>Eingabe!$T$3</f>
        <v>tan21.</v>
      </c>
      <c r="U3" s="60" t="str">
        <f>Eingabe!$U$3</f>
        <v>21</v>
      </c>
      <c r="V3" s="11"/>
      <c r="W3" s="59">
        <f>Eingabe!$W$3</f>
        <v>15</v>
      </c>
      <c r="X3" s="59">
        <f>Eingabe!$X$3</f>
        <v>17</v>
      </c>
      <c r="Y3" s="59">
        <f>Eingabe!$Y$3</f>
        <v>18</v>
      </c>
      <c r="Z3" s="59">
        <f>Eingabe!$Z$3</f>
        <v>20</v>
      </c>
      <c r="AA3" s="59">
        <f>Eingabe!$AA$3</f>
        <v>19</v>
      </c>
      <c r="AB3" s="59" t="str">
        <f>Eingabe!$AB$3</f>
        <v>tan21.</v>
      </c>
      <c r="AC3" s="60" t="str">
        <f>Eingabe!$AC$3</f>
        <v>21</v>
      </c>
      <c r="AD3" s="11"/>
    </row>
    <row r="4" spans="1:30" ht="18">
      <c r="A4" s="88" t="str">
        <f>Eingabe!$A$4</f>
        <v>Skizze B</v>
      </c>
      <c r="B4" s="12">
        <f>Eingabe!$B$4</f>
        <v>14</v>
      </c>
      <c r="C4" s="13" t="str">
        <f>Eingabe!$C$4</f>
        <v>Aufbau  Senkrecht</v>
      </c>
      <c r="D4" s="61">
        <f>Eingabe!$D$4</f>
        <v>35</v>
      </c>
      <c r="E4"/>
      <c r="F4" s="55"/>
      <c r="G4" s="15">
        <f>Eingabe!$G$4</f>
        <v>0</v>
      </c>
      <c r="H4" s="56">
        <f>Eingabe!$H$4</f>
        <v>0</v>
      </c>
      <c r="I4" s="56">
        <f>Eingabe!$I$4</f>
        <v>0</v>
      </c>
      <c r="J4" s="56">
        <f>Eingabe!$J$4</f>
        <v>20</v>
      </c>
      <c r="K4" s="57">
        <f>Eingabe!$K$4</f>
        <v>35</v>
      </c>
      <c r="L4" s="56">
        <f>Eingabe!$L$4</f>
        <v>0.5714285714285714</v>
      </c>
      <c r="M4" s="62">
        <f>Eingabe!$M$4</f>
        <v>29.744881296942221</v>
      </c>
      <c r="N4" s="17" t="str">
        <f>Eingabe!$N$4</f>
        <v>Nein</v>
      </c>
      <c r="O4" s="15">
        <f>Eingabe!$O$4</f>
        <v>32</v>
      </c>
      <c r="P4" s="56">
        <f>Eingabe!$P$4</f>
        <v>12.497387038186549</v>
      </c>
      <c r="Q4" s="56">
        <f>Eingabe!$Q$4</f>
        <v>0</v>
      </c>
      <c r="R4" s="56">
        <f>Eingabe!$R$4</f>
        <v>23.583568067241927</v>
      </c>
      <c r="S4" s="57">
        <f>Eingabe!$S$4</f>
        <v>35</v>
      </c>
      <c r="T4" s="57">
        <f>Eingabe!$T$4</f>
        <v>0.67381623049262651</v>
      </c>
      <c r="U4" s="63">
        <f>Eingabe!$U$4</f>
        <v>33.972729305434669</v>
      </c>
      <c r="V4" s="17" t="str">
        <f>Eingabe!$V$4</f>
        <v>Ja</v>
      </c>
      <c r="W4" s="15">
        <f>Eingabe!$W$4</f>
        <v>64</v>
      </c>
      <c r="X4" s="56">
        <f>Eingabe!$X$4</f>
        <v>41.006076831585922</v>
      </c>
      <c r="Y4" s="56">
        <f>Eingabe!$Y$4</f>
        <v>0</v>
      </c>
      <c r="Z4" s="56">
        <f>Eingabe!$Z$4</f>
        <v>45.62344065409718</v>
      </c>
      <c r="AA4" s="57">
        <f>Eingabe!$AA$4</f>
        <v>35</v>
      </c>
      <c r="AB4" s="56">
        <f>Eingabe!$AB$4</f>
        <v>1.3035268758313481</v>
      </c>
      <c r="AC4" s="62">
        <f>Eingabe!$AC$4</f>
        <v>52.506400962380347</v>
      </c>
      <c r="AD4" s="17" t="str">
        <f>Eingabe!$AD$4</f>
        <v>Ja</v>
      </c>
    </row>
    <row r="5" spans="1:30" ht="18">
      <c r="A5" s="88"/>
      <c r="B5" s="59"/>
      <c r="C5"/>
      <c r="D5" s="64"/>
      <c r="E5"/>
      <c r="F5" s="55"/>
      <c r="G5" s="15">
        <f>Eingabe!$G$5</f>
        <v>1</v>
      </c>
      <c r="H5" s="56">
        <f>Eingabe!$H$5</f>
        <v>0.34910129856435168</v>
      </c>
      <c r="I5" s="56">
        <f>Eingabe!$I$5</f>
        <v>0</v>
      </c>
      <c r="J5" s="56">
        <f>Eingabe!$J$5</f>
        <v>20.003046560878154</v>
      </c>
      <c r="K5" s="57">
        <f>Eingabe!$K$5</f>
        <v>35</v>
      </c>
      <c r="L5" s="56">
        <f>Eingabe!$L$5</f>
        <v>0.57151561602509016</v>
      </c>
      <c r="M5" s="62">
        <f>Eingabe!$M$5</f>
        <v>29.748640803854272</v>
      </c>
      <c r="N5" s="17" t="str">
        <f>Eingabe!$N$5</f>
        <v>Nein</v>
      </c>
      <c r="O5" s="15">
        <f>Eingabe!$O$5</f>
        <v>33</v>
      </c>
      <c r="P5" s="56">
        <f>Eingabe!$P$5</f>
        <v>12.988151863950213</v>
      </c>
      <c r="Q5" s="56">
        <f>Eingabe!$Q$5</f>
        <v>0</v>
      </c>
      <c r="R5" s="56">
        <f>Eingabe!$R$5</f>
        <v>23.847265856718948</v>
      </c>
      <c r="S5" s="57">
        <f>Eingabe!$S$5</f>
        <v>35</v>
      </c>
      <c r="T5" s="57">
        <f>Eingabe!$T$5</f>
        <v>0.68135045304911279</v>
      </c>
      <c r="U5" s="63">
        <f>Eingabe!$U$5</f>
        <v>34.268578692343254</v>
      </c>
      <c r="V5" s="17" t="str">
        <f>Eingabe!$V$5</f>
        <v>Ja</v>
      </c>
      <c r="W5" s="15">
        <f>Eingabe!$W$5</f>
        <v>65</v>
      </c>
      <c r="X5" s="56">
        <f>Eingabe!$X$5</f>
        <v>42.89013841019117</v>
      </c>
      <c r="Y5" s="56">
        <f>Eingabe!$Y$5</f>
        <v>0</v>
      </c>
      <c r="Z5" s="56">
        <f>Eingabe!$Z$5</f>
        <v>47.324031663049972</v>
      </c>
      <c r="AA5" s="57">
        <f>Eingabe!$AA$5</f>
        <v>35</v>
      </c>
      <c r="AB5" s="56">
        <f>Eingabe!$AB$5</f>
        <v>1.3521151903728563</v>
      </c>
      <c r="AC5" s="62">
        <f>Eingabe!$AC$5</f>
        <v>53.514038866427072</v>
      </c>
      <c r="AD5" s="17" t="str">
        <f>Eingabe!$AD$5</f>
        <v>Ja</v>
      </c>
    </row>
    <row r="6" spans="1:30" ht="18">
      <c r="A6" s="88"/>
      <c r="B6" s="8">
        <f>Eingabe!$B$6</f>
        <v>1</v>
      </c>
      <c r="C6" s="20" t="str">
        <f>Eingabe!$C$6</f>
        <v xml:space="preserve"> DN – Dachneigung</v>
      </c>
      <c r="D6" s="65">
        <f>Eingabe!$D$6</f>
        <v>0</v>
      </c>
      <c r="E6"/>
      <c r="F6" s="55"/>
      <c r="G6" s="15">
        <f>Eingabe!$G$6</f>
        <v>2</v>
      </c>
      <c r="H6" s="56">
        <f>Eingabe!$H$6</f>
        <v>0.69841538983495455</v>
      </c>
      <c r="I6" s="56">
        <f>Eingabe!$I$6</f>
        <v>0</v>
      </c>
      <c r="J6" s="56">
        <f>Eingabe!$J$6</f>
        <v>20.012190885976434</v>
      </c>
      <c r="K6" s="57">
        <f>Eingabe!$K$6</f>
        <v>35</v>
      </c>
      <c r="L6" s="56">
        <f>Eingabe!$L$6</f>
        <v>0.57177688245646952</v>
      </c>
      <c r="M6" s="62">
        <f>Eingabe!$M$6</f>
        <v>29.759923360290454</v>
      </c>
      <c r="N6" s="17" t="str">
        <f>Eingabe!$N$6</f>
        <v>Nein</v>
      </c>
      <c r="O6" s="15">
        <f>Eingabe!$O$6</f>
        <v>34</v>
      </c>
      <c r="P6" s="56">
        <f>Eingabe!$P$6</f>
        <v>13.490170336848536</v>
      </c>
      <c r="Q6" s="56">
        <f>Eingabe!$Q$6</f>
        <v>0</v>
      </c>
      <c r="R6" s="56">
        <f>Eingabe!$R$6</f>
        <v>24.124358970078109</v>
      </c>
      <c r="S6" s="57">
        <f>Eingabe!$S$6</f>
        <v>35</v>
      </c>
      <c r="T6" s="57">
        <f>Eingabe!$T$6</f>
        <v>0.68926739914508883</v>
      </c>
      <c r="U6" s="63">
        <f>Eingabe!$U$6</f>
        <v>34.577229434869103</v>
      </c>
      <c r="V6" s="17" t="str">
        <f>Eingabe!$V$6</f>
        <v>Ja</v>
      </c>
      <c r="W6" s="15">
        <f>Eingabe!$W$6</f>
        <v>66</v>
      </c>
      <c r="X6" s="56">
        <f>Eingabe!$X$6</f>
        <v>44.920735478084325</v>
      </c>
      <c r="Y6" s="56">
        <f>Eingabe!$Y$6</f>
        <v>0</v>
      </c>
      <c r="Z6" s="56">
        <f>Eingabe!$Z$6</f>
        <v>49.171866711484761</v>
      </c>
      <c r="AA6" s="57">
        <f>Eingabe!$AA$6</f>
        <v>35</v>
      </c>
      <c r="AB6" s="56">
        <f>Eingabe!$AB$6</f>
        <v>1.4049104774709931</v>
      </c>
      <c r="AC6" s="62">
        <f>Eingabe!$AC$6</f>
        <v>54.557152428043828</v>
      </c>
      <c r="AD6" s="17" t="str">
        <f>Eingabe!$AD$6</f>
        <v>Ja</v>
      </c>
    </row>
    <row r="7" spans="1:30" ht="18">
      <c r="A7" s="88"/>
      <c r="B7" s="8">
        <f>Eingabe!$B$7</f>
        <v>2</v>
      </c>
      <c r="C7" s="20" t="str">
        <f>Eingabe!$C$7</f>
        <v xml:space="preserve">Ortgangbreite  </v>
      </c>
      <c r="D7" s="66">
        <f>Eingabe!$D$7</f>
        <v>20</v>
      </c>
      <c r="E7"/>
      <c r="F7" s="55"/>
      <c r="G7" s="15">
        <f>Eingabe!$G$7</f>
        <v>3</v>
      </c>
      <c r="H7" s="56">
        <f>Eingabe!$H$7</f>
        <v>1.0481555856608242</v>
      </c>
      <c r="I7" s="56">
        <f>Eingabe!$I$7</f>
        <v>0</v>
      </c>
      <c r="J7" s="56">
        <f>Eingabe!$J$7</f>
        <v>20.027446919958422</v>
      </c>
      <c r="K7" s="57">
        <f>Eingabe!$K$7</f>
        <v>35</v>
      </c>
      <c r="L7" s="56">
        <f>Eingabe!$L$7</f>
        <v>0.57221276914166919</v>
      </c>
      <c r="M7" s="62">
        <f>Eingabe!$M$7</f>
        <v>29.778741081714699</v>
      </c>
      <c r="N7" s="17" t="str">
        <f>Eingabe!$N$7</f>
        <v>Nein</v>
      </c>
      <c r="O7" s="15">
        <f>Eingabe!$O$7</f>
        <v>35</v>
      </c>
      <c r="P7" s="56">
        <f>Eingabe!$P$7</f>
        <v>14.004150764194193</v>
      </c>
      <c r="Q7" s="56">
        <f>Eingabe!$Q$7</f>
        <v>0</v>
      </c>
      <c r="R7" s="56">
        <f>Eingabe!$R$7</f>
        <v>24.415491775229121</v>
      </c>
      <c r="S7" s="57">
        <f>Eingabe!$S$7</f>
        <v>35</v>
      </c>
      <c r="T7" s="57">
        <f>Eingabe!$T$7</f>
        <v>0.69758547929226056</v>
      </c>
      <c r="U7" s="63">
        <f>Eingabe!$U$7</f>
        <v>34.899067964130417</v>
      </c>
      <c r="V7" s="17" t="str">
        <f>Eingabe!$V$7</f>
        <v>Ja</v>
      </c>
      <c r="W7" s="15">
        <f>Eingabe!$W$7</f>
        <v>67</v>
      </c>
      <c r="X7" s="56">
        <f>Eingabe!$X$7</f>
        <v>47.117047316475066</v>
      </c>
      <c r="Y7" s="56">
        <f>Eingabe!$Y$7</f>
        <v>0</v>
      </c>
      <c r="Z7" s="56">
        <f>Eingabe!$Z$7</f>
        <v>51.186093304949047</v>
      </c>
      <c r="AA7" s="57">
        <f>Eingabe!$AA$7</f>
        <v>35</v>
      </c>
      <c r="AB7" s="56">
        <f>Eingabe!$AB$7</f>
        <v>1.46245980871283</v>
      </c>
      <c r="AC7" s="62">
        <f>Eingabe!$AC$7</f>
        <v>55.636480867037712</v>
      </c>
      <c r="AD7" s="17" t="str">
        <f>Eingabe!$AD$7</f>
        <v>Ja</v>
      </c>
    </row>
    <row r="8" spans="1:30" ht="18">
      <c r="A8" s="88"/>
      <c r="B8" s="8">
        <f>Eingabe!$B$8</f>
        <v>3</v>
      </c>
      <c r="C8" s="20" t="str">
        <f>Eingabe!$C$8</f>
        <v xml:space="preserve">Sicherheitsmaß in cm </v>
      </c>
      <c r="D8" s="67"/>
      <c r="E8"/>
      <c r="F8" s="55"/>
      <c r="G8" s="15">
        <f>Eingabe!$G$8</f>
        <v>4</v>
      </c>
      <c r="H8" s="56">
        <f>Eingabe!$H$8</f>
        <v>1.3985362388702083</v>
      </c>
      <c r="I8" s="56">
        <f>Eingabe!$I$8</f>
        <v>0</v>
      </c>
      <c r="J8" s="56">
        <f>Eingabe!$J$8</f>
        <v>20.048837961623445</v>
      </c>
      <c r="K8" s="57">
        <f>Eingabe!$K$8</f>
        <v>35</v>
      </c>
      <c r="L8" s="56">
        <f>Eingabe!$L$8</f>
        <v>0.57282394176066986</v>
      </c>
      <c r="M8" s="62">
        <f>Eingabe!$M$8</f>
        <v>29.805114188465385</v>
      </c>
      <c r="N8" s="17" t="str">
        <f>Eingabe!$N$8</f>
        <v>Nein</v>
      </c>
      <c r="O8" s="15">
        <f>Eingabe!$O$8</f>
        <v>36</v>
      </c>
      <c r="P8" s="56">
        <f>Eingabe!$P$8</f>
        <v>14.530850560107218</v>
      </c>
      <c r="Q8" s="56">
        <f>Eingabe!$Q$8</f>
        <v>0</v>
      </c>
      <c r="R8" s="56">
        <f>Eingabe!$R$8</f>
        <v>24.721359549995793</v>
      </c>
      <c r="S8" s="57">
        <f>Eingabe!$S$8</f>
        <v>35</v>
      </c>
      <c r="T8" s="57">
        <f>Eingabe!$T$8</f>
        <v>0.70632455857130838</v>
      </c>
      <c r="U8" s="63">
        <f>Eingabe!$U$8</f>
        <v>35.234499960835819</v>
      </c>
      <c r="V8" s="17" t="str">
        <f>Eingabe!$V$8</f>
        <v>Ja</v>
      </c>
      <c r="W8" s="15">
        <f>Eingabe!$W$8</f>
        <v>68</v>
      </c>
      <c r="X8" s="56">
        <f>Eingabe!$X$8</f>
        <v>49.50173706832593</v>
      </c>
      <c r="Y8" s="56">
        <f>Eingabe!$Y$8</f>
        <v>0</v>
      </c>
      <c r="Z8" s="56">
        <f>Eingabe!$Z$8</f>
        <v>53.389343251080298</v>
      </c>
      <c r="AA8" s="57">
        <f>Eingabe!$AA$8</f>
        <v>35</v>
      </c>
      <c r="AB8" s="56">
        <f>Eingabe!$AB$8</f>
        <v>1.5254098071737228</v>
      </c>
      <c r="AC8" s="62">
        <f>Eingabe!$AC$8</f>
        <v>56.752692492303581</v>
      </c>
      <c r="AD8" s="17" t="str">
        <f>Eingabe!$AD$8</f>
        <v>Ja</v>
      </c>
    </row>
    <row r="9" spans="1:30" ht="18">
      <c r="A9" s="88"/>
      <c r="B9" s="8">
        <f>Eingabe!$B$9</f>
        <v>4</v>
      </c>
      <c r="C9" s="23" t="str">
        <f>Eingabe!$C$9</f>
        <v>Obholz Rechtwinklig / Balkenhöhe Flachdach</v>
      </c>
      <c r="D9" s="68">
        <f>Eingabe!$D$9</f>
        <v>20</v>
      </c>
      <c r="E9"/>
      <c r="F9" s="55"/>
      <c r="G9" s="15">
        <f>Eingabe!$G$9</f>
        <v>5</v>
      </c>
      <c r="H9" s="56">
        <f>Eingabe!$H$9</f>
        <v>1.7497732705184801</v>
      </c>
      <c r="I9" s="56">
        <f>Eingabe!$I$9</f>
        <v>0</v>
      </c>
      <c r="J9" s="56">
        <f>Eingabe!$J$9</f>
        <v>20.076396750866948</v>
      </c>
      <c r="K9" s="57">
        <f>Eingabe!$K$9</f>
        <v>35</v>
      </c>
      <c r="L9" s="56">
        <f>Eingabe!$L$9</f>
        <v>0.57361133573905565</v>
      </c>
      <c r="M9" s="62">
        <f>Eingabe!$M$9</f>
        <v>29.839071047671151</v>
      </c>
      <c r="N9" s="17" t="str">
        <f>Eingabe!$N$9</f>
        <v>Nein</v>
      </c>
      <c r="O9" s="15">
        <f>Eingabe!$O$9</f>
        <v>37</v>
      </c>
      <c r="P9" s="56">
        <f>Eingabe!$P$9</f>
        <v>15.071081002055884</v>
      </c>
      <c r="Q9" s="56">
        <f>Eingabe!$Q$9</f>
        <v>0</v>
      </c>
      <c r="R9" s="56">
        <f>Eingabe!$R$9</f>
        <v>25.042713163124514</v>
      </c>
      <c r="S9" s="57">
        <f>Eingabe!$S$9</f>
        <v>35</v>
      </c>
      <c r="T9" s="57">
        <f>Eingabe!$T$9</f>
        <v>0.71550609037498614</v>
      </c>
      <c r="U9" s="63">
        <f>Eingabe!$U$9</f>
        <v>35.58395103988876</v>
      </c>
      <c r="V9" s="17" t="str">
        <f>Eingabe!$V$9</f>
        <v>Ja</v>
      </c>
      <c r="W9" s="15">
        <f>Eingabe!$W$9</f>
        <v>69</v>
      </c>
      <c r="X9" s="56">
        <f>Eingabe!$X$9</f>
        <v>52.101781293876009</v>
      </c>
      <c r="Y9" s="56">
        <f>Eingabe!$Y$9</f>
        <v>0</v>
      </c>
      <c r="Z9" s="56">
        <f>Eingabe!$Z$9</f>
        <v>55.808562192506699</v>
      </c>
      <c r="AA9" s="57">
        <f>Eingabe!$AA$9</f>
        <v>35</v>
      </c>
      <c r="AB9" s="56">
        <f>Eingabe!$AB$9</f>
        <v>1.5945303483573343</v>
      </c>
      <c r="AC9" s="62">
        <f>Eingabe!$AC$9</f>
        <v>57.906369601763714</v>
      </c>
      <c r="AD9" s="17" t="str">
        <f>Eingabe!$AD$9</f>
        <v>Ja</v>
      </c>
    </row>
    <row r="10" spans="1:30" ht="18">
      <c r="A10" s="88"/>
      <c r="B10" s="25">
        <f>Eingabe!$B$10</f>
        <v>5</v>
      </c>
      <c r="C10" s="26" t="str">
        <f>Eingabe!$C$10</f>
        <v>Pfettenbreite</v>
      </c>
      <c r="D10" s="69">
        <f>Eingabe!$D$10</f>
        <v>14</v>
      </c>
      <c r="E10"/>
      <c r="F10" s="55"/>
      <c r="G10" s="15">
        <f>Eingabe!$G$10</f>
        <v>6</v>
      </c>
      <c r="H10" s="56">
        <f>Eingabe!$H$10</f>
        <v>2.1020847053135294</v>
      </c>
      <c r="I10" s="56">
        <f>Eingabe!$I$10</f>
        <v>0</v>
      </c>
      <c r="J10" s="56">
        <f>Eingabe!$J$10</f>
        <v>20.110165591270331</v>
      </c>
      <c r="K10" s="57">
        <f>Eingabe!$K$10</f>
        <v>35</v>
      </c>
      <c r="L10" s="56">
        <f>Eingabe!$L$10</f>
        <v>0.57457615975058085</v>
      </c>
      <c r="M10" s="62">
        <f>Eingabe!$M$10</f>
        <v>29.88064823206842</v>
      </c>
      <c r="N10" s="17" t="str">
        <f>Eingabe!$N$10</f>
        <v>Nein</v>
      </c>
      <c r="O10" s="15">
        <f>Eingabe!$O$10</f>
        <v>38</v>
      </c>
      <c r="P10" s="56">
        <f>Eingabe!$P$10</f>
        <v>15.625712530134347</v>
      </c>
      <c r="Q10" s="56">
        <f>Eingabe!$Q$10</f>
        <v>0</v>
      </c>
      <c r="R10" s="56">
        <f>Eingabe!$R$10</f>
        <v>25.380364301451579</v>
      </c>
      <c r="S10" s="57">
        <f>Eingabe!$S$10</f>
        <v>35</v>
      </c>
      <c r="T10" s="57">
        <f>Eingabe!$T$10</f>
        <v>0.72515326575575934</v>
      </c>
      <c r="U10" s="63">
        <f>Eingabe!$U$10</f>
        <v>35.947867441311928</v>
      </c>
      <c r="V10" s="17" t="str">
        <f>Eingabe!$V$10</f>
        <v>Ja</v>
      </c>
      <c r="W10" s="15">
        <f>Eingabe!$W$10</f>
        <v>70</v>
      </c>
      <c r="X10" s="56">
        <f>Eingabe!$X$10</f>
        <v>54.949548389092435</v>
      </c>
      <c r="Y10" s="56">
        <f>Eingabe!$Y$10</f>
        <v>0</v>
      </c>
      <c r="Z10" s="56">
        <f>Eingabe!$Z$10</f>
        <v>58.476088003261729</v>
      </c>
      <c r="AA10" s="57">
        <f>Eingabe!$AA$10</f>
        <v>35</v>
      </c>
      <c r="AB10" s="56">
        <f>Eingabe!$AB$10</f>
        <v>1.6707453715217637</v>
      </c>
      <c r="AC10" s="62">
        <f>Eingabe!$AC$10</f>
        <v>59.097992130686663</v>
      </c>
      <c r="AD10" s="17" t="str">
        <f>Eingabe!$AD$10</f>
        <v>Ja</v>
      </c>
    </row>
    <row r="11" spans="1:30" ht="18">
      <c r="A11" s="88" t="str">
        <f>Eingabe!$A$11</f>
        <v>Skizze A</v>
      </c>
      <c r="B11" s="12">
        <f>Eingabe!$B$11</f>
        <v>6</v>
      </c>
      <c r="C11" s="28" t="str">
        <f>Eingabe!$C$11</f>
        <v>Pfettenhöhe</v>
      </c>
      <c r="D11" s="70">
        <f>Eingabe!$D$11</f>
        <v>28</v>
      </c>
      <c r="E11" s="71"/>
      <c r="F11" s="72"/>
      <c r="G11" s="15">
        <f>Eingabe!$G$11</f>
        <v>7</v>
      </c>
      <c r="H11" s="56">
        <f>Eingabe!$H$11</f>
        <v>2.4556912180580919</v>
      </c>
      <c r="I11" s="56">
        <f>Eingabe!$I$11</f>
        <v>0</v>
      </c>
      <c r="J11" s="56">
        <f>Eingabe!$J$11</f>
        <v>20.150196509176968</v>
      </c>
      <c r="K11" s="57">
        <f>Eingabe!$K$11</f>
        <v>35</v>
      </c>
      <c r="L11" s="56">
        <f>Eingabe!$L$11</f>
        <v>0.5757199002621991</v>
      </c>
      <c r="M11" s="62">
        <f>Eingabe!$M$11</f>
        <v>29.929890595855788</v>
      </c>
      <c r="N11" s="17" t="str">
        <f>Eingabe!$N$11</f>
        <v>Nein</v>
      </c>
      <c r="O11" s="15">
        <f>Eingabe!$O$11</f>
        <v>39</v>
      </c>
      <c r="P11" s="56">
        <f>Eingabe!$P$11</f>
        <v>16.195680663900141</v>
      </c>
      <c r="Q11" s="56">
        <f>Eingabe!$Q$11</f>
        <v>0</v>
      </c>
      <c r="R11" s="56">
        <f>Eingabe!$R$11</f>
        <v>25.735191317863347</v>
      </c>
      <c r="S11" s="57">
        <f>Eingabe!$S$11</f>
        <v>35</v>
      </c>
      <c r="T11" s="57">
        <f>Eingabe!$T$11</f>
        <v>0.73529118051038134</v>
      </c>
      <c r="U11" s="63">
        <f>Eingabe!$U$11</f>
        <v>36.326716722276494</v>
      </c>
      <c r="V11" s="17" t="str">
        <f>Eingabe!$V$11</f>
        <v>Ja</v>
      </c>
      <c r="W11" s="15">
        <f>Eingabe!$W$11</f>
        <v>71</v>
      </c>
      <c r="X11" s="56">
        <f>Eingabe!$X$11</f>
        <v>58.084217553516446</v>
      </c>
      <c r="Y11" s="56">
        <f>Eingabe!$Y$11</f>
        <v>0</v>
      </c>
      <c r="Z11" s="56">
        <f>Eingabe!$Z$11</f>
        <v>61.431069735144831</v>
      </c>
      <c r="AA11" s="57">
        <f>Eingabe!$AA$11</f>
        <v>35</v>
      </c>
      <c r="AB11" s="56">
        <f>Eingabe!$AB$11</f>
        <v>1.7551734210041381</v>
      </c>
      <c r="AC11" s="62">
        <f>Eingabe!$AC$11</f>
        <v>60.327920160935193</v>
      </c>
      <c r="AD11" s="17" t="str">
        <f>Eingabe!$AD$11</f>
        <v>Ja</v>
      </c>
    </row>
    <row r="12" spans="1:30" ht="18">
      <c r="A12" s="88"/>
      <c r="B12" s="8">
        <f>Eingabe!$B$12</f>
        <v>7</v>
      </c>
      <c r="C12" s="20" t="str">
        <f>Eingabe!$C$12</f>
        <v>anrechenbare Höhe</v>
      </c>
      <c r="D12" s="68">
        <f>Eingabe!$D$12</f>
        <v>14</v>
      </c>
      <c r="E12"/>
      <c r="F12" s="64"/>
      <c r="G12" s="15">
        <f>Eingabe!$G$12</f>
        <v>8</v>
      </c>
      <c r="H12" s="56">
        <f>Eingabe!$H$12</f>
        <v>2.810816694047829</v>
      </c>
      <c r="I12" s="56">
        <f>Eingabe!$I$12</f>
        <v>0</v>
      </c>
      <c r="J12" s="56">
        <f>Eingabe!$J$12</f>
        <v>20.196551450372361</v>
      </c>
      <c r="K12" s="57">
        <f>Eingabe!$K$12</f>
        <v>35</v>
      </c>
      <c r="L12" s="56">
        <f>Eingabe!$L$12</f>
        <v>0.57704432715349607</v>
      </c>
      <c r="M12" s="62">
        <f>Eingabe!$M$12</f>
        <v>29.986851367757826</v>
      </c>
      <c r="N12" s="17" t="str">
        <f>Eingabe!$N$12</f>
        <v>Nein</v>
      </c>
      <c r="O12" s="15">
        <f>Eingabe!$O$12</f>
        <v>40</v>
      </c>
      <c r="P12" s="56">
        <f>Eingabe!$P$12</f>
        <v>16.781992623545598</v>
      </c>
      <c r="Q12" s="56">
        <f>Eingabe!$Q$12</f>
        <v>0</v>
      </c>
      <c r="R12" s="56">
        <f>Eingabe!$R$12</f>
        <v>26.108145786645572</v>
      </c>
      <c r="S12" s="57">
        <f>Eingabe!$S$12</f>
        <v>35</v>
      </c>
      <c r="T12" s="57">
        <f>Eingabe!$T$12</f>
        <v>0.74594702247558775</v>
      </c>
      <c r="U12" s="63">
        <f>Eingabe!$U$12</f>
        <v>36.72098844392346</v>
      </c>
      <c r="V12" s="17" t="str">
        <f>Eingabe!$V$12</f>
        <v>Ja</v>
      </c>
      <c r="W12" s="15">
        <f>Eingabe!$W$12</f>
        <v>72</v>
      </c>
      <c r="X12" s="56">
        <f>Eingabe!$X$12</f>
        <v>61.553670743505052</v>
      </c>
      <c r="Y12" s="56">
        <f>Eingabe!$Y$12</f>
        <v>0</v>
      </c>
      <c r="Z12" s="56">
        <f>Eingabe!$Z$12</f>
        <v>64.721359549995782</v>
      </c>
      <c r="AA12" s="57">
        <f>Eingabe!$AA$12</f>
        <v>35</v>
      </c>
      <c r="AB12" s="56">
        <f>Eingabe!$AB$12</f>
        <v>1.8491817014284508</v>
      </c>
      <c r="AC12" s="62">
        <f>Eingabe!$AC$12</f>
        <v>61.596375466447427</v>
      </c>
      <c r="AD12" s="17" t="str">
        <f>Eingabe!$AD$12</f>
        <v>Ja</v>
      </c>
    </row>
    <row r="13" spans="1:30" ht="18">
      <c r="A13" s="88"/>
      <c r="B13" s="59"/>
      <c r="C13"/>
      <c r="D13" s="64"/>
      <c r="E13"/>
      <c r="F13" s="64"/>
      <c r="G13" s="15">
        <f>Eingabe!$G$13</f>
        <v>9</v>
      </c>
      <c r="H13" s="56">
        <f>Eingabe!$H$13</f>
        <v>3.1676888064907254</v>
      </c>
      <c r="I13" s="56">
        <f>Eingabe!$I$13</f>
        <v>0</v>
      </c>
      <c r="J13" s="56">
        <f>Eingabe!$J$13</f>
        <v>20.249302515760057</v>
      </c>
      <c r="K13" s="57">
        <f>Eingabe!$K$13</f>
        <v>35</v>
      </c>
      <c r="L13" s="73">
        <f>Eingabe!$L$13</f>
        <v>0.57855150045028736</v>
      </c>
      <c r="M13" s="62">
        <f>Eingabe!$M$13</f>
        <v>30.051592261508112</v>
      </c>
      <c r="N13" s="17" t="str">
        <f>Eingabe!$N$13</f>
        <v>Ja</v>
      </c>
      <c r="O13" s="15">
        <f>Eingabe!$O$13</f>
        <v>41</v>
      </c>
      <c r="P13" s="56">
        <f>Eingabe!$P$13</f>
        <v>17.385734756324535</v>
      </c>
      <c r="Q13" s="56">
        <f>Eingabe!$Q$13</f>
        <v>0</v>
      </c>
      <c r="R13" s="56">
        <f>Eingabe!$R$13</f>
        <v>26.500259866976226</v>
      </c>
      <c r="S13" s="57">
        <f>Eingabe!$S$13</f>
        <v>35</v>
      </c>
      <c r="T13" s="57">
        <f>Eingabe!$T$13</f>
        <v>0.75715028191360645</v>
      </c>
      <c r="U13" s="63">
        <f>Eingabe!$U$13</f>
        <v>37.131194845393019</v>
      </c>
      <c r="V13" s="17" t="str">
        <f>Eingabe!$V$13</f>
        <v>Ja</v>
      </c>
      <c r="W13" s="15">
        <f>Eingabe!$W$13</f>
        <v>73</v>
      </c>
      <c r="X13" s="56">
        <f>Eingabe!$X$13</f>
        <v>65.417052369682807</v>
      </c>
      <c r="Y13" s="56">
        <f>Eingabe!$Y$13</f>
        <v>0</v>
      </c>
      <c r="Z13" s="56">
        <f>Eingabe!$Z$13</f>
        <v>68.406072396665365</v>
      </c>
      <c r="AA13" s="57">
        <f>Eingabe!$AA$13</f>
        <v>35</v>
      </c>
      <c r="AB13" s="56">
        <f>Eingabe!$AB$13</f>
        <v>1.9544592113332961</v>
      </c>
      <c r="AC13" s="62">
        <f>Eingabe!$AC$13</f>
        <v>62.903422342201935</v>
      </c>
      <c r="AD13" s="17" t="str">
        <f>Eingabe!$AD$13</f>
        <v>Ja</v>
      </c>
    </row>
    <row r="14" spans="1:30" ht="18">
      <c r="A14" s="88"/>
      <c r="B14" s="8">
        <f>Eingabe!$B$14</f>
        <v>8</v>
      </c>
      <c r="C14" s="23" t="str">
        <f>Eingabe!$C$14</f>
        <v>Pfetten Abschnittsneigung</v>
      </c>
      <c r="D14" s="74">
        <f>Eingabe!$D$14</f>
        <v>45</v>
      </c>
      <c r="E14"/>
      <c r="F14" s="64"/>
      <c r="G14" s="15">
        <f>Eingabe!$G$14</f>
        <v>10</v>
      </c>
      <c r="H14" s="56">
        <f>Eingabe!$H$14</f>
        <v>3.5265396141692995</v>
      </c>
      <c r="I14" s="56">
        <f>Eingabe!$I$14</f>
        <v>0</v>
      </c>
      <c r="J14" s="56">
        <f>Eingabe!$J$14</f>
        <v>20.3085322377149</v>
      </c>
      <c r="K14" s="57">
        <f>Eingabe!$K$14</f>
        <v>35</v>
      </c>
      <c r="L14" s="56">
        <f>Eingabe!$L$14</f>
        <v>0.58024377822042572</v>
      </c>
      <c r="M14" s="62">
        <f>Eingabe!$M$14</f>
        <v>30.124183603997153</v>
      </c>
      <c r="N14" s="17" t="str">
        <f>Eingabe!$N$14</f>
        <v>Ja</v>
      </c>
      <c r="O14" s="15">
        <f>Eingabe!$O$14</f>
        <v>42</v>
      </c>
      <c r="P14" s="56">
        <f>Eingabe!$P$14</f>
        <v>18.008080885956797</v>
      </c>
      <c r="Q14" s="56">
        <f>Eingabe!$Q$14</f>
        <v>0</v>
      </c>
      <c r="R14" s="56">
        <f>Eingabe!$R$14</f>
        <v>26.91265459212752</v>
      </c>
      <c r="S14" s="57">
        <f>Eingabe!$S$14</f>
        <v>35</v>
      </c>
      <c r="T14" s="57">
        <f>Eingabe!$T$14</f>
        <v>0.76893298834650059</v>
      </c>
      <c r="U14" s="63">
        <f>Eingabe!$U$14</f>
        <v>37.55787149601138</v>
      </c>
      <c r="V14" s="17" t="str">
        <f>Eingabe!$V$14</f>
        <v>Ja</v>
      </c>
      <c r="W14" s="15">
        <f>Eingabe!$W$14</f>
        <v>74</v>
      </c>
      <c r="X14" s="56">
        <f>Eingabe!$X$14</f>
        <v>69.748288876818179</v>
      </c>
      <c r="Y14" s="56">
        <f>Eingabe!$Y$14</f>
        <v>0</v>
      </c>
      <c r="Z14" s="56">
        <f>Eingabe!$Z$14</f>
        <v>72.559105570866009</v>
      </c>
      <c r="AA14" s="57">
        <f>Eingabe!$AA$14</f>
        <v>35</v>
      </c>
      <c r="AB14" s="56">
        <f>Eingabe!$AB$14</f>
        <v>2.0731173020247433</v>
      </c>
      <c r="AC14" s="62">
        <f>Eingabe!$AC$14</f>
        <v>64.2489480436886</v>
      </c>
      <c r="AD14" s="17" t="str">
        <f>Eingabe!$AD$14</f>
        <v>Ja</v>
      </c>
    </row>
    <row r="15" spans="1:30" ht="18">
      <c r="A15" s="88"/>
      <c r="B15" s="8"/>
      <c r="C15" s="3"/>
      <c r="D15" s="34"/>
      <c r="E15"/>
      <c r="F15" s="64"/>
      <c r="G15" s="15">
        <f>Eingabe!$G$15</f>
        <v>11</v>
      </c>
      <c r="H15" s="56">
        <f>Eingabe!$H$15</f>
        <v>3.8876061827543698</v>
      </c>
      <c r="I15" s="56">
        <f>Eingabe!$I$15</f>
        <v>0</v>
      </c>
      <c r="J15" s="56">
        <f>Eingabe!$J$15</f>
        <v>20.374333899104283</v>
      </c>
      <c r="K15" s="57">
        <f>Eingabe!$K$15</f>
        <v>35</v>
      </c>
      <c r="L15" s="56">
        <f>Eingabe!$L$15</f>
        <v>0.58212382568869381</v>
      </c>
      <c r="M15" s="62">
        <f>Eingabe!$M$15</f>
        <v>30.204704481366033</v>
      </c>
      <c r="N15" s="17" t="str">
        <f>Eingabe!$N$15</f>
        <v>Ja</v>
      </c>
      <c r="O15" s="15">
        <f>Eingabe!$O$15</f>
        <v>43</v>
      </c>
      <c r="P15" s="56">
        <f>Eingabe!$P$15</f>
        <v>18.650301722753234</v>
      </c>
      <c r="Q15" s="56">
        <f>Eingabe!$Q$15</f>
        <v>0</v>
      </c>
      <c r="R15" s="56">
        <f>Eingabe!$R$15</f>
        <v>27.346549221971905</v>
      </c>
      <c r="S15" s="57">
        <f>Eingabe!$S$15</f>
        <v>35</v>
      </c>
      <c r="T15" s="57">
        <f>Eingabe!$T$15</f>
        <v>0.78132997777062585</v>
      </c>
      <c r="U15" s="63">
        <f>Eingabe!$U$15</f>
        <v>38.001577914898427</v>
      </c>
      <c r="V15" s="17" t="str">
        <f>Eingabe!$V$15</f>
        <v>Ja</v>
      </c>
      <c r="W15" s="15">
        <f>Eingabe!$W$15</f>
        <v>75</v>
      </c>
      <c r="X15" s="56">
        <f>Eingabe!$X$15</f>
        <v>74.641016151377556</v>
      </c>
      <c r="Y15" s="56">
        <f>Eingabe!$Y$15</f>
        <v>0</v>
      </c>
      <c r="Z15" s="56">
        <f>Eingabe!$Z$15</f>
        <v>77.274066103125463</v>
      </c>
      <c r="AA15" s="57">
        <f>Eingabe!$AA$15</f>
        <v>35</v>
      </c>
      <c r="AB15" s="56">
        <f>Eingabe!$AB$15</f>
        <v>2.2078304600892991</v>
      </c>
      <c r="AC15" s="62">
        <f>Eingabe!$AC$15</f>
        <v>65.63264324908458</v>
      </c>
      <c r="AD15" s="17" t="str">
        <f>Eingabe!$AD$15</f>
        <v>Ja</v>
      </c>
    </row>
    <row r="16" spans="1:30" ht="18">
      <c r="A16" s="88"/>
      <c r="B16" s="8" t="str">
        <f>Eingabe!$B$16</f>
        <v>7a</v>
      </c>
      <c r="C16" s="20" t="str">
        <f>Eingabe!$C$16</f>
        <v>6 – 7</v>
      </c>
      <c r="D16" s="68">
        <f>Eingabe!$D$16</f>
        <v>14</v>
      </c>
      <c r="E16"/>
      <c r="F16" s="64"/>
      <c r="G16" s="15">
        <f>Eingabe!$G$16</f>
        <v>12</v>
      </c>
      <c r="H16" s="56">
        <f>Eingabe!$H$16</f>
        <v>4.251131233400443</v>
      </c>
      <c r="I16" s="56">
        <f>Eingabe!$I$16</f>
        <v>0</v>
      </c>
      <c r="J16" s="56">
        <f>Eingabe!$J$16</f>
        <v>20.446811897300584</v>
      </c>
      <c r="K16" s="57">
        <f>Eingabe!$K$16</f>
        <v>35</v>
      </c>
      <c r="L16" s="56">
        <f>Eingabe!$L$16</f>
        <v>0.58419462563715951</v>
      </c>
      <c r="M16" s="62">
        <f>Eingabe!$M$16</f>
        <v>30.293242903360003</v>
      </c>
      <c r="N16" s="17" t="str">
        <f>Eingabe!$N$16</f>
        <v>Ja</v>
      </c>
      <c r="O16" s="15">
        <f>Eingabe!$O$16</f>
        <v>44</v>
      </c>
      <c r="P16" s="56">
        <f>Eingabe!$P$16</f>
        <v>19.313775496141478</v>
      </c>
      <c r="Q16" s="56">
        <f>Eingabe!$Q$16</f>
        <v>0</v>
      </c>
      <c r="R16" s="56">
        <f>Eingabe!$R$16</f>
        <v>27.803271820333574</v>
      </c>
      <c r="S16" s="57">
        <f>Eingabe!$S$16</f>
        <v>35</v>
      </c>
      <c r="T16" s="57">
        <f>Eingabe!$T$16</f>
        <v>0.79437919486667352</v>
      </c>
      <c r="U16" s="63">
        <f>Eingabe!$U$16</f>
        <v>38.462898145329333</v>
      </c>
      <c r="V16" s="17" t="str">
        <f>Eingabe!$V$16</f>
        <v>Ja</v>
      </c>
      <c r="W16" s="15">
        <f>Eingabe!$W$16</f>
        <v>76</v>
      </c>
      <c r="X16" s="56">
        <f>Eingabe!$X$16</f>
        <v>80.215618670716907</v>
      </c>
      <c r="Y16" s="56">
        <f>Eingabe!$Y$16</f>
        <v>0</v>
      </c>
      <c r="Z16" s="56">
        <f>Eingabe!$Z$16</f>
        <v>82.671309888774999</v>
      </c>
      <c r="AA16" s="57">
        <f>Eingabe!$AA$16</f>
        <v>35</v>
      </c>
      <c r="AB16" s="56">
        <f>Eingabe!$AB$16</f>
        <v>2.3620374253935714</v>
      </c>
      <c r="AC16" s="62">
        <f>Eingabe!$AC$16</f>
        <v>67.053983043301145</v>
      </c>
      <c r="AD16" s="17" t="str">
        <f>Eingabe!$AD$16</f>
        <v>Ja</v>
      </c>
    </row>
    <row r="17" spans="1:30" ht="18">
      <c r="A17" s="88"/>
      <c r="B17" s="59"/>
      <c r="C17"/>
      <c r="D17" s="64"/>
      <c r="E17"/>
      <c r="F17" s="75"/>
      <c r="G17" s="15">
        <f>Eingabe!$G$17</f>
        <v>13</v>
      </c>
      <c r="H17" s="56">
        <f>Eingabe!$H$17</f>
        <v>4.6173638225112619</v>
      </c>
      <c r="I17" s="56">
        <f>Eingabe!$I$17</f>
        <v>0</v>
      </c>
      <c r="J17" s="56">
        <f>Eingabe!$J$17</f>
        <v>20.526082155867833</v>
      </c>
      <c r="K17" s="57">
        <f>Eingabe!$K$17</f>
        <v>35</v>
      </c>
      <c r="L17" s="56">
        <f>Eingabe!$L$17</f>
        <v>0.58645949016765242</v>
      </c>
      <c r="M17" s="62">
        <f>Eingabe!$M$17</f>
        <v>30.389895986287815</v>
      </c>
      <c r="N17" s="17" t="str">
        <f>Eingabe!$N$17</f>
        <v>Ja</v>
      </c>
      <c r="O17" s="15">
        <f>Eingabe!$O$17</f>
        <v>45</v>
      </c>
      <c r="P17" s="56">
        <f>Eingabe!$P$17</f>
        <v>19.999999999999996</v>
      </c>
      <c r="Q17" s="56">
        <f>Eingabe!$Q$17</f>
        <v>0</v>
      </c>
      <c r="R17" s="56">
        <f>Eingabe!$R$17</f>
        <v>28.284271247461898</v>
      </c>
      <c r="S17" s="57">
        <f>Eingabe!$S$17</f>
        <v>35</v>
      </c>
      <c r="T17" s="57">
        <f>Eingabe!$T$17</f>
        <v>0.80812203564176854</v>
      </c>
      <c r="U17" s="63">
        <f>Eingabe!$U$17</f>
        <v>38.942441268981383</v>
      </c>
      <c r="V17" s="17" t="str">
        <f>Eingabe!$V$17</f>
        <v>Ja</v>
      </c>
      <c r="W17" s="15">
        <f>Eingabe!$W$17</f>
        <v>77</v>
      </c>
      <c r="X17" s="56">
        <f>Eingabe!$X$17</f>
        <v>86.629517485683152</v>
      </c>
      <c r="Y17" s="56">
        <f>Eingabe!$Y$17</f>
        <v>0</v>
      </c>
      <c r="Z17" s="56">
        <f>Eingabe!$Z$17</f>
        <v>88.908229651716056</v>
      </c>
      <c r="AA17" s="57">
        <f>Eingabe!$AA$17</f>
        <v>35</v>
      </c>
      <c r="AB17" s="56">
        <f>Eingabe!$AB$17</f>
        <v>2.5402351329061732</v>
      </c>
      <c r="AC17" s="62">
        <f>Eingabe!$AC$17</f>
        <v>68.512209006899752</v>
      </c>
      <c r="AD17" s="17" t="str">
        <f>Eingabe!$AD$17</f>
        <v>Ja</v>
      </c>
    </row>
    <row r="18" spans="1:30" ht="18">
      <c r="A18" s="88"/>
      <c r="B18" s="8">
        <f>Eingabe!$B$18</f>
        <v>9</v>
      </c>
      <c r="C18" s="23" t="str">
        <f>Eingabe!$C$18</f>
        <v>7a – 11</v>
      </c>
      <c r="D18" s="76">
        <f>Eingabe!$D$18</f>
        <v>0</v>
      </c>
      <c r="E18" s="57" t="str">
        <f>Eingabe!$E$18</f>
        <v>Wenn 8&lt;0 = 0</v>
      </c>
      <c r="F18" s="38">
        <f>Eingabe!$F$18</f>
        <v>-10.248711305964278</v>
      </c>
      <c r="G18" s="15">
        <f>Eingabe!$G$18</f>
        <v>14</v>
      </c>
      <c r="H18" s="56">
        <f>Eingabe!$H$18</f>
        <v>4.9865600568636133</v>
      </c>
      <c r="I18" s="56">
        <f>Eingabe!$I$18</f>
        <v>0</v>
      </c>
      <c r="J18" s="56">
        <f>Eingabe!$J$18</f>
        <v>20.61227258699796</v>
      </c>
      <c r="K18" s="57">
        <f>Eingabe!$K$18</f>
        <v>35</v>
      </c>
      <c r="L18" s="56">
        <f>Eingabe!$L$18</f>
        <v>0.58892207391422746</v>
      </c>
      <c r="M18" s="62">
        <f>Eingabe!$M$18</f>
        <v>30.494770154962229</v>
      </c>
      <c r="N18" s="17" t="str">
        <f>Eingabe!$N$18</f>
        <v>Ja</v>
      </c>
      <c r="O18" s="15">
        <f>Eingabe!$O$18</f>
        <v>46</v>
      </c>
      <c r="P18" s="56">
        <f>Eingabe!$P$18</f>
        <v>20.710606275811394</v>
      </c>
      <c r="Q18" s="56">
        <f>Eingabe!$Q$18</f>
        <v>0</v>
      </c>
      <c r="R18" s="56">
        <f>Eingabe!$R$18</f>
        <v>28.791130792514529</v>
      </c>
      <c r="S18" s="57">
        <f>Eingabe!$S$18</f>
        <v>35</v>
      </c>
      <c r="T18" s="57">
        <f>Eingabe!$T$18</f>
        <v>0.82260373692898658</v>
      </c>
      <c r="U18" s="63">
        <f>Eingabe!$U$18</f>
        <v>39.440841842697381</v>
      </c>
      <c r="V18" s="17" t="str">
        <f>Eingabe!$V$18</f>
        <v>Ja</v>
      </c>
      <c r="W18" s="15">
        <f>Eingabe!$W$18</f>
        <v>78</v>
      </c>
      <c r="X18" s="56">
        <f>Eingabe!$X$18</f>
        <v>94.092602189569021</v>
      </c>
      <c r="Y18" s="56">
        <f>Eingabe!$Y$18</f>
        <v>0</v>
      </c>
      <c r="Z18" s="56">
        <f>Eingabe!$Z$18</f>
        <v>96.194686894882565</v>
      </c>
      <c r="AA18" s="57">
        <f>Eingabe!$AA$18</f>
        <v>35</v>
      </c>
      <c r="AB18" s="56">
        <f>Eingabe!$AB$18</f>
        <v>2.7484196255680735</v>
      </c>
      <c r="AC18" s="62">
        <f>Eingabe!$AC$18</f>
        <v>70.006313067384738</v>
      </c>
      <c r="AD18" s="17" t="str">
        <f>Eingabe!$AD$18</f>
        <v>Ja</v>
      </c>
    </row>
    <row r="19" spans="1:30" ht="18">
      <c r="A19" s="88"/>
      <c r="B19" s="8"/>
      <c r="C19" s="39"/>
      <c r="D19" s="34"/>
      <c r="E19"/>
      <c r="F19" s="75"/>
      <c r="G19" s="15">
        <f>Eingabe!$G$19</f>
        <v>15</v>
      </c>
      <c r="H19" s="56">
        <f>Eingabe!$H$19</f>
        <v>5.3589838486224544</v>
      </c>
      <c r="I19" s="56">
        <f>Eingabe!$I$19</f>
        <v>0</v>
      </c>
      <c r="J19" s="56">
        <f>Eingabe!$J$19</f>
        <v>20.705523608201659</v>
      </c>
      <c r="K19" s="57">
        <f>Eingabe!$K$19</f>
        <v>35</v>
      </c>
      <c r="L19" s="56">
        <f>Eingabe!$L$19</f>
        <v>0.59158638880576164</v>
      </c>
      <c r="M19" s="62">
        <f>Eingabe!$M$19</f>
        <v>30.607981364023576</v>
      </c>
      <c r="N19" s="17" t="str">
        <f>Eingabe!$N$19</f>
        <v>Ja</v>
      </c>
      <c r="O19" s="15">
        <f>Eingabe!$O$19</f>
        <v>47</v>
      </c>
      <c r="P19" s="56">
        <f>Eingabe!$P$19</f>
        <v>21.447374200493652</v>
      </c>
      <c r="Q19" s="56">
        <f>Eingabe!$Q$19</f>
        <v>0</v>
      </c>
      <c r="R19" s="56">
        <f>Eingabe!$R$19</f>
        <v>29.325583712792501</v>
      </c>
      <c r="S19" s="57">
        <f>Eingabe!$S$19</f>
        <v>35</v>
      </c>
      <c r="T19" s="57">
        <f>Eingabe!$T$19</f>
        <v>0.83787382036550007</v>
      </c>
      <c r="U19" s="63">
        <f>Eingabe!$U$19</f>
        <v>39.958760237571674</v>
      </c>
      <c r="V19" s="17" t="str">
        <f>Eingabe!$V$19</f>
        <v>Ja</v>
      </c>
      <c r="W19" s="15">
        <f>Eingabe!$W$19</f>
        <v>79</v>
      </c>
      <c r="X19" s="56">
        <f>Eingabe!$X$19</f>
        <v>102.89108031940614</v>
      </c>
      <c r="Y19" s="56">
        <f>Eingabe!$Y$19</f>
        <v>0</v>
      </c>
      <c r="Z19" s="56">
        <f>Eingabe!$Z$19</f>
        <v>104.81686128335691</v>
      </c>
      <c r="AA19" s="57">
        <f>Eingabe!$AA$19</f>
        <v>35</v>
      </c>
      <c r="AB19" s="56">
        <f>Eingabe!$AB$19</f>
        <v>2.9947674652387688</v>
      </c>
      <c r="AC19" s="62">
        <f>Eingabe!$AC$19</f>
        <v>71.535023828281425</v>
      </c>
      <c r="AD19" s="17" t="str">
        <f>Eingabe!$AD$19</f>
        <v>Ja</v>
      </c>
    </row>
    <row r="20" spans="1:30" ht="18">
      <c r="A20" s="88"/>
      <c r="B20" s="8">
        <f>Eingabe!$B$20</f>
        <v>10</v>
      </c>
      <c r="C20" s="20" t="str">
        <f>Eingabe!$C$20</f>
        <v>7a / tan8</v>
      </c>
      <c r="D20" s="43">
        <f>Eingabe!$D$20</f>
        <v>14.000000000000002</v>
      </c>
      <c r="E20" s="77">
        <f>Eingabe!$E$20</f>
        <v>45</v>
      </c>
      <c r="F20" s="78">
        <f>Eingabe!$F$20</f>
        <v>0.99999999999999989</v>
      </c>
      <c r="G20" s="15">
        <f>Eingabe!$G$20</f>
        <v>16</v>
      </c>
      <c r="H20" s="56">
        <f>Eingabe!$H$20</f>
        <v>5.734907715176158</v>
      </c>
      <c r="I20" s="56">
        <f>Eingabe!$I$20</f>
        <v>0</v>
      </c>
      <c r="J20" s="56">
        <f>Eingabe!$J$20</f>
        <v>20.80598871723204</v>
      </c>
      <c r="K20" s="57">
        <f>Eingabe!$K$20</f>
        <v>35</v>
      </c>
      <c r="L20" s="56">
        <f>Eingabe!$L$20</f>
        <v>0.59445682049234405</v>
      </c>
      <c r="M20" s="62">
        <f>Eingabe!$M$20</f>
        <v>30.729655339071595</v>
      </c>
      <c r="N20" s="17" t="str">
        <f>Eingabe!$N$20</f>
        <v>Ja</v>
      </c>
      <c r="O20" s="15">
        <f>Eingabe!$O$20</f>
        <v>48</v>
      </c>
      <c r="P20" s="56">
        <f>Eingabe!$P$20</f>
        <v>22.212250296583861</v>
      </c>
      <c r="Q20" s="56">
        <f>Eingabe!$Q$20</f>
        <v>0</v>
      </c>
      <c r="R20" s="56">
        <f>Eingabe!$R$20</f>
        <v>29.889530997292173</v>
      </c>
      <c r="S20" s="57">
        <f>Eingabe!$S$20</f>
        <v>35</v>
      </c>
      <c r="T20" s="57">
        <f>Eingabe!$T$20</f>
        <v>0.85398659992263348</v>
      </c>
      <c r="U20" s="63">
        <f>Eingabe!$U$20</f>
        <v>40.496882856988201</v>
      </c>
      <c r="V20" s="17" t="str">
        <f>Eingabe!$V$20</f>
        <v>Ja</v>
      </c>
      <c r="W20" s="15">
        <f>Eingabe!$W$20</f>
        <v>80</v>
      </c>
      <c r="X20" s="56">
        <f>Eingabe!$X$20</f>
        <v>113.42563639235414</v>
      </c>
      <c r="Y20" s="56">
        <f>Eingabe!$Y$20</f>
        <v>0</v>
      </c>
      <c r="Z20" s="56">
        <f>Eingabe!$Z$20</f>
        <v>115.17540966287262</v>
      </c>
      <c r="AA20" s="57">
        <f>Eingabe!$AA$20</f>
        <v>35</v>
      </c>
      <c r="AB20" s="56">
        <f>Eingabe!$AB$20</f>
        <v>3.2907259903677892</v>
      </c>
      <c r="AC20" s="62">
        <f>Eingabe!$AC$20</f>
        <v>73.09679612471983</v>
      </c>
      <c r="AD20" s="17" t="str">
        <f>Eingabe!$AD$20</f>
        <v>Ja</v>
      </c>
    </row>
    <row r="21" spans="1:30" ht="18">
      <c r="A21" s="88"/>
      <c r="B21" s="8"/>
      <c r="C21" s="39"/>
      <c r="D21" s="43"/>
      <c r="E21"/>
      <c r="F21" s="64"/>
      <c r="G21" s="15">
        <f>Eingabe!$G$21</f>
        <v>17</v>
      </c>
      <c r="H21" s="56">
        <f>Eingabe!$H$21</f>
        <v>6.1146136291732081</v>
      </c>
      <c r="I21" s="56">
        <f>Eingabe!$I$21</f>
        <v>0</v>
      </c>
      <c r="J21" s="56">
        <f>Eingabe!$J$21</f>
        <v>20.91383512974296</v>
      </c>
      <c r="K21" s="57">
        <f>Eingabe!$K$21</f>
        <v>35</v>
      </c>
      <c r="L21" s="56">
        <f>Eingabe!$L$21</f>
        <v>0.59753814656408455</v>
      </c>
      <c r="M21" s="62">
        <f>Eingabe!$M$21</f>
        <v>30.859927838050051</v>
      </c>
      <c r="N21" s="17" t="str">
        <f>Eingabe!$N$21</f>
        <v>Ja</v>
      </c>
      <c r="O21" s="15">
        <f>Eingabe!$O$21</f>
        <v>49</v>
      </c>
      <c r="P21" s="56">
        <f>Eingabe!$P$21</f>
        <v>23.007368144420187</v>
      </c>
      <c r="Q21" s="56">
        <f>Eingabe!$Q$21</f>
        <v>0</v>
      </c>
      <c r="R21" s="56">
        <f>Eingabe!$R$21</f>
        <v>30.485061734116286</v>
      </c>
      <c r="S21" s="57">
        <f>Eingabe!$S$21</f>
        <v>35</v>
      </c>
      <c r="T21" s="57">
        <f>Eingabe!$T$21</f>
        <v>0.87100176383189387</v>
      </c>
      <c r="U21" s="63">
        <f>Eingabe!$U$21</f>
        <v>41.055922206689644</v>
      </c>
      <c r="V21" s="17" t="str">
        <f>Eingabe!$V$21</f>
        <v>Ja</v>
      </c>
      <c r="W21" s="15">
        <f>Eingabe!$W$21</f>
        <v>81</v>
      </c>
      <c r="X21" s="56">
        <f>Eingabe!$X$21</f>
        <v>126.27503029350082</v>
      </c>
      <c r="Y21" s="56">
        <f>Eingabe!$Y$21</f>
        <v>0</v>
      </c>
      <c r="Z21" s="56">
        <f>Eingabe!$Z$21</f>
        <v>127.84906442999319</v>
      </c>
      <c r="AA21" s="57">
        <f>Eingabe!$AA$21</f>
        <v>35</v>
      </c>
      <c r="AB21" s="56">
        <f>Eingabe!$AB$21</f>
        <v>3.6528304122855197</v>
      </c>
      <c r="AC21" s="62">
        <f>Eingabe!$AC$21</f>
        <v>74.689804554888354</v>
      </c>
      <c r="AD21" s="17" t="str">
        <f>Eingabe!$AD$21</f>
        <v>Ja</v>
      </c>
    </row>
    <row r="22" spans="1:30" ht="18">
      <c r="A22" s="88"/>
      <c r="B22" s="25">
        <f>Eingabe!$B$22</f>
        <v>11</v>
      </c>
      <c r="C22" s="26" t="str">
        <f>Eingabe!$C$22</f>
        <v>Tan60° * 10</v>
      </c>
      <c r="D22" s="79">
        <f>Eingabe!$D$22</f>
        <v>24.248711305964278</v>
      </c>
      <c r="E22" s="80">
        <f>Eingabe!$E$22</f>
        <v>60</v>
      </c>
      <c r="F22" s="81">
        <f>Eingabe!$F$22</f>
        <v>1.7320508075688767</v>
      </c>
      <c r="G22" s="15">
        <f>Eingabe!$G$22</f>
        <v>18</v>
      </c>
      <c r="H22" s="56">
        <f>Eingabe!$H$22</f>
        <v>6.4983939246581262</v>
      </c>
      <c r="I22" s="56">
        <f>Eingabe!$I$22</f>
        <v>0</v>
      </c>
      <c r="J22" s="56">
        <f>Eingabe!$J$22</f>
        <v>21.029244484765346</v>
      </c>
      <c r="K22" s="57">
        <f>Eingabe!$K$22</f>
        <v>35</v>
      </c>
      <c r="L22" s="56">
        <f>Eingabe!$L$22</f>
        <v>0.60083555670758138</v>
      </c>
      <c r="M22" s="62">
        <f>Eingabe!$M$22</f>
        <v>30.998944933342891</v>
      </c>
      <c r="N22" s="17" t="str">
        <f>Eingabe!$N$22</f>
        <v>Ja</v>
      </c>
      <c r="O22" s="15">
        <f>Eingabe!$O$22</f>
        <v>50</v>
      </c>
      <c r="P22" s="56">
        <f>Eingabe!$P$22</f>
        <v>23.835071851884202</v>
      </c>
      <c r="Q22" s="56">
        <f>Eingabe!$Q$22</f>
        <v>0</v>
      </c>
      <c r="R22" s="56">
        <f>Eingabe!$R$22</f>
        <v>31.114476537208244</v>
      </c>
      <c r="S22" s="57">
        <f>Eingabe!$S$22</f>
        <v>35</v>
      </c>
      <c r="T22" s="57">
        <f>Eingabe!$T$22</f>
        <v>0.88898504392023558</v>
      </c>
      <c r="U22" s="63">
        <f>Eingabe!$U$22</f>
        <v>41.636616786014152</v>
      </c>
      <c r="V22" s="17" t="str">
        <f>Eingabe!$V$22</f>
        <v>Ja</v>
      </c>
      <c r="W22" s="15">
        <f>Eingabe!$W$22</f>
        <v>82</v>
      </c>
      <c r="X22" s="56">
        <f>Eingabe!$X$22</f>
        <v>142.30739444768415</v>
      </c>
      <c r="Y22" s="56">
        <f>Eingabe!$Y$22</f>
        <v>0</v>
      </c>
      <c r="Z22" s="56">
        <f>Eingabe!$Z$22</f>
        <v>143.70593068655435</v>
      </c>
      <c r="AA22" s="57">
        <f>Eingabe!$AA$22</f>
        <v>35</v>
      </c>
      <c r="AB22" s="56">
        <f>Eingabe!$AB$22</f>
        <v>4.1058837339015533</v>
      </c>
      <c r="AC22" s="62">
        <f>Eingabe!$AC$22</f>
        <v>76.311941697346299</v>
      </c>
      <c r="AD22" s="17" t="str">
        <f>Eingabe!$AD$22</f>
        <v>Ja</v>
      </c>
    </row>
    <row r="23" spans="1:30" ht="18">
      <c r="A23" s="55"/>
      <c r="B23" s="8"/>
      <c r="C23" s="3"/>
      <c r="D23" s="4"/>
      <c r="E23"/>
      <c r="F23" s="55"/>
      <c r="G23" s="15">
        <f>Eingabe!$G$23</f>
        <v>19</v>
      </c>
      <c r="H23" s="56">
        <f>Eingabe!$H$23</f>
        <v>6.8865522657933056</v>
      </c>
      <c r="I23" s="56">
        <f>Eingabe!$I$23</f>
        <v>0</v>
      </c>
      <c r="J23" s="56">
        <f>Eingabe!$J$23</f>
        <v>21.152413623733413</v>
      </c>
      <c r="K23" s="57">
        <f>Eingabe!$K$23</f>
        <v>35</v>
      </c>
      <c r="L23" s="56">
        <f>Eingabe!$L$23</f>
        <v>0.60435467496381179</v>
      </c>
      <c r="M23" s="62">
        <f>Eingabe!$M$23</f>
        <v>31.146863315048854</v>
      </c>
      <c r="N23" s="17" t="str">
        <f>Eingabe!$N$23</f>
        <v>Ja</v>
      </c>
      <c r="O23" s="15">
        <f>Eingabe!$O$23</f>
        <v>51</v>
      </c>
      <c r="P23" s="56">
        <f>Eingabe!$P$23</f>
        <v>24.697943130701031</v>
      </c>
      <c r="Q23" s="56">
        <f>Eingabe!$Q$23</f>
        <v>0</v>
      </c>
      <c r="R23" s="56">
        <f>Eingabe!$R$23</f>
        <v>31.780314581314986</v>
      </c>
      <c r="S23" s="57">
        <f>Eingabe!$S$23</f>
        <v>35</v>
      </c>
      <c r="T23" s="57">
        <f>Eingabe!$T$23</f>
        <v>0.90800898803757102</v>
      </c>
      <c r="U23" s="63">
        <f>Eingabe!$U$23</f>
        <v>42.239730765091402</v>
      </c>
      <c r="V23" s="17" t="str">
        <f>Eingabe!$V$23</f>
        <v>Ja</v>
      </c>
      <c r="W23" s="15">
        <f>Eingabe!$W$23</f>
        <v>83</v>
      </c>
      <c r="X23" s="56">
        <f>Eingabe!$X$23</f>
        <v>162.88692855949188</v>
      </c>
      <c r="Y23" s="56">
        <f>Eingabe!$Y$23</f>
        <v>0</v>
      </c>
      <c r="Z23" s="56">
        <f>Eingabe!$Z$23</f>
        <v>164.11018096250154</v>
      </c>
      <c r="AA23" s="57">
        <f>Eingabe!$AA$23</f>
        <v>35</v>
      </c>
      <c r="AB23" s="56">
        <f>Eingabe!$AB$23</f>
        <v>4.6888623132143294</v>
      </c>
      <c r="AC23" s="62">
        <f>Eingabe!$AC$23</f>
        <v>77.960821639154403</v>
      </c>
      <c r="AD23" s="17" t="str">
        <f>Eingabe!$AD$23</f>
        <v>Ja</v>
      </c>
    </row>
    <row r="24" spans="1:30" ht="18">
      <c r="A24" s="88" t="str">
        <f>Eingabe!$A$24</f>
        <v>Skizze B</v>
      </c>
      <c r="B24" s="12">
        <f>Eingabe!$B$24</f>
        <v>12</v>
      </c>
      <c r="C24" s="47" t="str">
        <f>Eingabe!$C$24</f>
        <v>4 / cosDN  Senkrechtes Obholz</v>
      </c>
      <c r="D24" s="82">
        <f>Eingabe!$D$24</f>
        <v>20</v>
      </c>
      <c r="E24" s="83">
        <f>Eingabe!$E$24</f>
        <v>0</v>
      </c>
      <c r="F24" s="84">
        <f>Eingabe!$F$24</f>
        <v>1</v>
      </c>
      <c r="G24" s="15">
        <f>Eingabe!$G$24</f>
        <v>20</v>
      </c>
      <c r="H24" s="56">
        <f>Eingabe!$H$24</f>
        <v>7.2794046853240468</v>
      </c>
      <c r="I24" s="56">
        <f>Eingabe!$I$24</f>
        <v>0</v>
      </c>
      <c r="J24" s="56">
        <f>Eingabe!$J$24</f>
        <v>21.283555449518243</v>
      </c>
      <c r="K24" s="57">
        <f>Eingabe!$K$24</f>
        <v>35</v>
      </c>
      <c r="L24" s="56">
        <f>Eingabe!$L$24</f>
        <v>0.60810158427194982</v>
      </c>
      <c r="M24" s="62">
        <f>Eingabe!$M$24</f>
        <v>31.303850615903066</v>
      </c>
      <c r="N24" s="17" t="str">
        <f>Eingabe!$N$24</f>
        <v>Ja</v>
      </c>
      <c r="O24" s="15">
        <f>Eingabe!$O$24</f>
        <v>52</v>
      </c>
      <c r="P24" s="56">
        <f>Eingabe!$P$24</f>
        <v>25.598832643861577</v>
      </c>
      <c r="Q24" s="56">
        <f>Eingabe!$Q$24</f>
        <v>0</v>
      </c>
      <c r="R24" s="56">
        <f>Eingabe!$R$24</f>
        <v>32.485384909654883</v>
      </c>
      <c r="S24" s="57">
        <f>Eingabe!$S$24</f>
        <v>35</v>
      </c>
      <c r="T24" s="57">
        <f>Eingabe!$T$24</f>
        <v>0.92815385456156807</v>
      </c>
      <c r="U24" s="63">
        <f>Eingabe!$U$24</f>
        <v>42.866053408043129</v>
      </c>
      <c r="V24" s="17" t="str">
        <f>Eingabe!$V$24</f>
        <v>Ja</v>
      </c>
      <c r="W24" s="15">
        <f>Eingabe!$W$24</f>
        <v>84</v>
      </c>
      <c r="X24" s="56">
        <f>Eingabe!$X$24</f>
        <v>190.28728908445174</v>
      </c>
      <c r="Y24" s="56">
        <f>Eingabe!$Y$24</f>
        <v>0</v>
      </c>
      <c r="Z24" s="56">
        <f>Eingabe!$Z$24</f>
        <v>191.33544467011254</v>
      </c>
      <c r="AA24" s="57">
        <f>Eingabe!$AA$24</f>
        <v>35</v>
      </c>
      <c r="AB24" s="56">
        <f>Eingabe!$AB$24</f>
        <v>5.4667269905746441</v>
      </c>
      <c r="AC24" s="62">
        <f>Eingabe!$AC$24</f>
        <v>79.633789306233766</v>
      </c>
      <c r="AD24" s="17" t="str">
        <f>Eingabe!$AD$24</f>
        <v>Ja</v>
      </c>
    </row>
    <row r="25" spans="1:30" ht="18">
      <c r="A25" s="88"/>
      <c r="B25" s="8"/>
      <c r="C25" s="39"/>
      <c r="D25" s="34"/>
      <c r="E25" s="85"/>
      <c r="F25" s="78"/>
      <c r="G25" s="15">
        <f>Eingabe!$G$25</f>
        <v>21</v>
      </c>
      <c r="H25" s="56">
        <f>Eingabe!$H$25</f>
        <v>7.6772807007083159</v>
      </c>
      <c r="I25" s="56">
        <f>Eingabe!$I$25</f>
        <v>0</v>
      </c>
      <c r="J25" s="56">
        <f>Eingabe!$J$25</f>
        <v>21.422899872740579</v>
      </c>
      <c r="K25" s="57">
        <f>Eingabe!$K$25</f>
        <v>35</v>
      </c>
      <c r="L25" s="56">
        <f>Eingabe!$L$25</f>
        <v>0.61208285350687375</v>
      </c>
      <c r="M25" s="62">
        <f>Eingabe!$M$25</f>
        <v>31.470085758306315</v>
      </c>
      <c r="N25" s="17" t="str">
        <f>Eingabe!$N$25</f>
        <v>Ja</v>
      </c>
      <c r="O25" s="15">
        <f>Eingabe!$O$25</f>
        <v>53</v>
      </c>
      <c r="P25" s="56">
        <f>Eingabe!$P$25</f>
        <v>26.540896432408196</v>
      </c>
      <c r="Q25" s="56">
        <f>Eingabe!$Q$25</f>
        <v>0</v>
      </c>
      <c r="R25" s="56">
        <f>Eingabe!$R$25</f>
        <v>33.232802822449656</v>
      </c>
      <c r="S25" s="57">
        <f>Eingabe!$S$25</f>
        <v>35</v>
      </c>
      <c r="T25" s="57">
        <f>Eingabe!$T$25</f>
        <v>0.94950865206999013</v>
      </c>
      <c r="U25" s="63">
        <f>Eingabe!$U$25</f>
        <v>43.51639819710126</v>
      </c>
      <c r="V25" s="17" t="str">
        <f>Eingabe!$V$25</f>
        <v>Ja</v>
      </c>
      <c r="W25" s="15">
        <f>Eingabe!$W$25</f>
        <v>85</v>
      </c>
      <c r="X25" s="56">
        <f>Eingabe!$X$25</f>
        <v>228.60104605522696</v>
      </c>
      <c r="Y25" s="56">
        <f>Eingabe!$Y$25</f>
        <v>0</v>
      </c>
      <c r="Z25" s="56">
        <f>Eingabe!$Z$25</f>
        <v>229.47426491339721</v>
      </c>
      <c r="AA25" s="57">
        <f>Eingabe!$AA$25</f>
        <v>35</v>
      </c>
      <c r="AB25" s="56">
        <f>Eingabe!$AB$25</f>
        <v>6.5564075689542056</v>
      </c>
      <c r="AC25" s="62">
        <f>Eingabe!$AC$25</f>
        <v>81.327935906177899</v>
      </c>
      <c r="AD25" s="17" t="str">
        <f>Eingabe!$AD$25</f>
        <v>Ja</v>
      </c>
    </row>
    <row r="26" spans="1:30" ht="18">
      <c r="A26" s="88"/>
      <c r="B26" s="25">
        <f>Eingabe!$B$26</f>
        <v>13</v>
      </c>
      <c r="C26" s="52" t="str">
        <f>Eingabe!$C$26</f>
        <v>TanDN*Pfettenbreiten  Höhenunterschied Pfettenbreite</v>
      </c>
      <c r="D26" s="79">
        <f>Eingabe!$D$26</f>
        <v>0</v>
      </c>
      <c r="E26" s="86">
        <f>Eingabe!$E$26</f>
        <v>0</v>
      </c>
      <c r="F26" s="81">
        <f>Eingabe!$F$26</f>
        <v>0</v>
      </c>
      <c r="G26" s="15">
        <f>Eingabe!$G$26</f>
        <v>22</v>
      </c>
      <c r="H26" s="56">
        <f>Eingabe!$H$26</f>
        <v>8.0805245167031359</v>
      </c>
      <c r="I26" s="56">
        <f>Eingabe!$I$26</f>
        <v>0</v>
      </c>
      <c r="J26" s="56">
        <f>Eingabe!$J$26</f>
        <v>21.570694853551668</v>
      </c>
      <c r="K26" s="57">
        <f>Eingabe!$K$26</f>
        <v>35</v>
      </c>
      <c r="L26" s="56">
        <f>Eingabe!$L$26</f>
        <v>0.61630556724433339</v>
      </c>
      <c r="M26" s="62">
        <f>Eingabe!$M$26</f>
        <v>31.645759323905828</v>
      </c>
      <c r="N26" s="17" t="str">
        <f>Eingabe!$N$26</f>
        <v>Ja</v>
      </c>
      <c r="O26" s="15">
        <f>Eingabe!$O$26</f>
        <v>54</v>
      </c>
      <c r="P26" s="56">
        <f>Eingabe!$P$26</f>
        <v>27.527638409423467</v>
      </c>
      <c r="Q26" s="56">
        <f>Eingabe!$Q$26</f>
        <v>0</v>
      </c>
      <c r="R26" s="56">
        <f>Eingabe!$R$26</f>
        <v>34.026032334081599</v>
      </c>
      <c r="S26" s="57">
        <f>Eingabe!$S$26</f>
        <v>35</v>
      </c>
      <c r="T26" s="57">
        <f>Eingabe!$T$26</f>
        <v>0.97217235240233135</v>
      </c>
      <c r="U26" s="63">
        <f>Eingabe!$U$26</f>
        <v>44.191601607076613</v>
      </c>
      <c r="V26" s="17" t="str">
        <f>Eingabe!$V$26</f>
        <v>Ja</v>
      </c>
      <c r="W26" s="15">
        <f>Eingabe!$W$26</f>
        <v>86</v>
      </c>
      <c r="X26" s="56">
        <f>Eingabe!$X$26</f>
        <v>286.01332513423881</v>
      </c>
      <c r="Y26" s="56">
        <f>Eingabe!$Y$26</f>
        <v>0</v>
      </c>
      <c r="Z26" s="56">
        <f>Eingabe!$Z$26</f>
        <v>286.71174052407378</v>
      </c>
      <c r="AA26" s="57">
        <f>Eingabe!$AA$26</f>
        <v>35</v>
      </c>
      <c r="AB26" s="56">
        <f>Eingabe!$AB$26</f>
        <v>8.1917640149735362</v>
      </c>
      <c r="AC26" s="62">
        <f>Eingabe!$AC$26</f>
        <v>83.040120570292373</v>
      </c>
      <c r="AD26" s="17" t="str">
        <f>Eingabe!$AD$26</f>
        <v>Ja</v>
      </c>
    </row>
    <row r="27" spans="1:30">
      <c r="C27"/>
      <c r="E27"/>
      <c r="G27" s="15">
        <f>Eingabe!$G$27</f>
        <v>23</v>
      </c>
      <c r="H27" s="56">
        <f>Eingabe!$H$27</f>
        <v>8.4894963241920944</v>
      </c>
      <c r="I27" s="56">
        <f>Eingabe!$I$27</f>
        <v>0</v>
      </c>
      <c r="J27" s="56">
        <f>Eingabe!$J$27</f>
        <v>21.727207548105923</v>
      </c>
      <c r="K27" s="57">
        <f>Eingabe!$K$27</f>
        <v>35</v>
      </c>
      <c r="L27" s="56">
        <f>Eingabe!$L$27</f>
        <v>0.62077735851731208</v>
      </c>
      <c r="M27" s="62">
        <f>Eingabe!$M$27</f>
        <v>31.831073946141512</v>
      </c>
      <c r="N27" s="17" t="str">
        <f>Eingabe!$N$27</f>
        <v>Ja</v>
      </c>
      <c r="O27" s="15">
        <f>Eingabe!$O$27</f>
        <v>55</v>
      </c>
      <c r="P27" s="56">
        <f>Eingabe!$P$27</f>
        <v>28.562960134842289</v>
      </c>
      <c r="Q27" s="56">
        <f>Eingabe!$Q$27</f>
        <v>0</v>
      </c>
      <c r="R27" s="56">
        <f>Eingabe!$R$27</f>
        <v>34.868935912421954</v>
      </c>
      <c r="S27" s="57">
        <f>Eingabe!$S$27</f>
        <v>35</v>
      </c>
      <c r="T27" s="57">
        <f>Eingabe!$T$27</f>
        <v>0.99625531178348437</v>
      </c>
      <c r="U27" s="63">
        <f>Eingabe!$U$27</f>
        <v>44.892521473845747</v>
      </c>
      <c r="V27" s="17" t="str">
        <f>Eingabe!$V$27</f>
        <v>Ja</v>
      </c>
      <c r="W27" s="15">
        <f>Eingabe!$W$27</f>
        <v>87</v>
      </c>
      <c r="X27" s="56">
        <f>Eingabe!$X$27</f>
        <v>381.62273375456323</v>
      </c>
      <c r="Y27" s="56">
        <f>Eingabe!$Y$27</f>
        <v>0</v>
      </c>
      <c r="Z27" s="56">
        <f>Eingabe!$Z$27</f>
        <v>382.146452185947</v>
      </c>
      <c r="AA27" s="57">
        <f>Eingabe!$AA$27</f>
        <v>35</v>
      </c>
      <c r="AB27" s="56">
        <f>Eingabe!$AB$27</f>
        <v>10.918470062455629</v>
      </c>
      <c r="AC27" s="62">
        <f>Eingabe!$AC$27</f>
        <v>84.766998026068649</v>
      </c>
      <c r="AD27" s="17" t="str">
        <f>Eingabe!$AD$27</f>
        <v>Ja</v>
      </c>
    </row>
    <row r="28" spans="1:30">
      <c r="A28" s="88" t="str">
        <f>Eingabe!$A$28</f>
        <v>Skizze C</v>
      </c>
      <c r="B28" s="89">
        <f>Eingabe!$B$28</f>
        <v>15</v>
      </c>
      <c r="C28" s="90" t="str">
        <f>Eingabe!$C$28</f>
        <v>Regen Einfall in °</v>
      </c>
      <c r="D28" s="90"/>
      <c r="E28"/>
      <c r="G28" s="15">
        <f>Eingabe!$G$28</f>
        <v>24</v>
      </c>
      <c r="H28" s="56">
        <f>Eingabe!$H$28</f>
        <v>8.9045737061707246</v>
      </c>
      <c r="I28" s="56">
        <f>Eingabe!$I$28</f>
        <v>0</v>
      </c>
      <c r="J28" s="56">
        <f>Eingabe!$J$28</f>
        <v>21.892725570120934</v>
      </c>
      <c r="K28" s="57">
        <f>Eingabe!$K$28</f>
        <v>35</v>
      </c>
      <c r="L28" s="56">
        <f>Eingabe!$L$28</f>
        <v>0.62550644486059814</v>
      </c>
      <c r="M28" s="62">
        <f>Eingabe!$M$28</f>
        <v>32.026244726128056</v>
      </c>
      <c r="N28" s="17" t="str">
        <f>Eingabe!$N$28</f>
        <v>Ja</v>
      </c>
      <c r="O28" s="15">
        <f>Eingabe!$O$28</f>
        <v>56</v>
      </c>
      <c r="P28" s="56">
        <f>Eingabe!$P$28</f>
        <v>29.651219370254807</v>
      </c>
      <c r="Q28" s="56">
        <f>Eingabe!$Q$28</f>
        <v>0</v>
      </c>
      <c r="R28" s="56">
        <f>Eingabe!$R$28</f>
        <v>35.765832999428014</v>
      </c>
      <c r="S28" s="57">
        <f>Eingabe!$S$28</f>
        <v>35</v>
      </c>
      <c r="T28" s="57">
        <f>Eingabe!$T$28</f>
        <v>1.0218809428408004</v>
      </c>
      <c r="U28" s="63">
        <f>Eingabe!$U$28</f>
        <v>45.620034894576122</v>
      </c>
      <c r="V28" s="17" t="str">
        <f>Eingabe!$V$28</f>
        <v>Ja</v>
      </c>
      <c r="W28" s="15">
        <f>Eingabe!$W$28</f>
        <v>88</v>
      </c>
      <c r="X28" s="56">
        <f>Eingabe!$X$28</f>
        <v>572.72506565831031</v>
      </c>
      <c r="Y28" s="56">
        <f>Eingabe!$Y$28</f>
        <v>0</v>
      </c>
      <c r="Z28" s="56">
        <f>Eingabe!$Z$28</f>
        <v>573.07416695687459</v>
      </c>
      <c r="AA28" s="57">
        <f>Eingabe!$AA$28</f>
        <v>35</v>
      </c>
      <c r="AB28" s="56">
        <f>Eingabe!$AB$28</f>
        <v>16.373547627339274</v>
      </c>
      <c r="AC28" s="62">
        <f>Eingabe!$AC$28</f>
        <v>86.505051858269425</v>
      </c>
      <c r="AD28" s="17" t="str">
        <f>Eingabe!$AD$28</f>
        <v>Ja</v>
      </c>
    </row>
    <row r="29" spans="1:30">
      <c r="A29" s="88"/>
      <c r="B29" s="89"/>
      <c r="C29" s="89"/>
      <c r="D29" s="90"/>
      <c r="E29"/>
      <c r="G29" s="15">
        <f>Eingabe!$G$29</f>
        <v>25</v>
      </c>
      <c r="H29" s="56">
        <f>Eingabe!$H$29</f>
        <v>9.3261531630999723</v>
      </c>
      <c r="I29" s="56">
        <f>Eingabe!$I$29</f>
        <v>0</v>
      </c>
      <c r="J29" s="56">
        <f>Eingabe!$J$29</f>
        <v>22.067558379249835</v>
      </c>
      <c r="K29" s="57">
        <f>Eingabe!$K$29</f>
        <v>35</v>
      </c>
      <c r="L29" s="56">
        <f>Eingabe!$L$29</f>
        <v>0.63050166797856677</v>
      </c>
      <c r="M29" s="62">
        <f>Eingabe!$M$29</f>
        <v>32.231499672182771</v>
      </c>
      <c r="N29" s="17" t="str">
        <f>Eingabe!$N$29</f>
        <v>Ja</v>
      </c>
      <c r="O29" s="15">
        <f>Eingabe!$O$29</f>
        <v>57</v>
      </c>
      <c r="P29" s="56">
        <f>Eingabe!$P$29</f>
        <v>30.79729927629166</v>
      </c>
      <c r="Q29" s="56">
        <f>Eingabe!$Q$29</f>
        <v>0</v>
      </c>
      <c r="R29" s="56">
        <f>Eingabe!$R$29</f>
        <v>36.721569175533261</v>
      </c>
      <c r="S29" s="57">
        <f>Eingabe!$S$29</f>
        <v>35</v>
      </c>
      <c r="T29" s="57">
        <f>Eingabe!$T$29</f>
        <v>1.0491876907295217</v>
      </c>
      <c r="U29" s="63">
        <f>Eingabe!$U$29</f>
        <v>46.375035591419987</v>
      </c>
      <c r="V29" s="17" t="str">
        <f>Eingabe!$V$29</f>
        <v>Ja</v>
      </c>
      <c r="W29" s="15">
        <f>Eingabe!$W$29</f>
        <v>89</v>
      </c>
      <c r="X29" s="56">
        <f>Eingabe!$X$29</f>
        <v>1145.799232615183</v>
      </c>
      <c r="Y29" s="56">
        <f>Eingabe!$Y$29</f>
        <v>0</v>
      </c>
      <c r="Z29" s="56">
        <f>Eingabe!$Z$29</f>
        <v>1145.9737699709981</v>
      </c>
      <c r="AA29" s="57">
        <f>Eingabe!$AA$29</f>
        <v>35</v>
      </c>
      <c r="AB29" s="56">
        <f>Eingabe!$AB$29</f>
        <v>32.742107713457088</v>
      </c>
      <c r="AC29" s="62">
        <f>Eingabe!$AC$29</f>
        <v>88.250632644523634</v>
      </c>
      <c r="AD29" s="17" t="str">
        <f>Eingabe!$AD$29</f>
        <v>Ja</v>
      </c>
    </row>
    <row r="30" spans="1:30">
      <c r="A30" s="88"/>
      <c r="B30" s="89"/>
      <c r="C30" s="89"/>
      <c r="D30" s="90"/>
      <c r="E30"/>
      <c r="G30" s="15">
        <f>Eingabe!$G$30</f>
        <v>26</v>
      </c>
      <c r="H30" s="56">
        <f>Eingabe!$H$30</f>
        <v>9.7546517713172278</v>
      </c>
      <c r="I30" s="56">
        <f>Eingabe!$I$30</f>
        <v>0</v>
      </c>
      <c r="J30" s="56">
        <f>Eingabe!$J$30</f>
        <v>22.252038809503777</v>
      </c>
      <c r="K30" s="57">
        <f>Eingabe!$K$30</f>
        <v>35</v>
      </c>
      <c r="L30" s="56">
        <f>Eingabe!$L$30</f>
        <v>0.63577253741439366</v>
      </c>
      <c r="M30" s="62">
        <f>Eingabe!$M$30</f>
        <v>32.447080163228506</v>
      </c>
      <c r="N30" s="17" t="str">
        <f>Eingabe!$N$30</f>
        <v>Ja</v>
      </c>
      <c r="O30" s="15">
        <f>Eingabe!$O$30</f>
        <v>58</v>
      </c>
      <c r="P30" s="56">
        <f>Eingabe!$P$30</f>
        <v>32.006690580821015</v>
      </c>
      <c r="Q30" s="56">
        <f>Eingabe!$Q$30</f>
        <v>0</v>
      </c>
      <c r="R30" s="56">
        <f>Eingabe!$R$30</f>
        <v>37.741598295997171</v>
      </c>
      <c r="S30" s="57">
        <f>Eingabe!$S$30</f>
        <v>35</v>
      </c>
      <c r="T30" s="57">
        <f>Eingabe!$T$30</f>
        <v>1.0783313798856335</v>
      </c>
      <c r="U30" s="63">
        <f>Eingabe!$U$30</f>
        <v>47.158430664580322</v>
      </c>
      <c r="V30" s="17" t="str">
        <f>Eingabe!$V$30</f>
        <v>Ja</v>
      </c>
      <c r="AC30" s="87"/>
    </row>
    <row r="31" spans="1:30">
      <c r="A31" s="88"/>
      <c r="B31" s="89"/>
      <c r="C31" s="90"/>
      <c r="D31" s="90"/>
      <c r="G31" s="15">
        <f>Eingabe!$G$31</f>
        <v>27</v>
      </c>
      <c r="H31" s="56">
        <f>Eingabe!$H$31</f>
        <v>10.190508989888576</v>
      </c>
      <c r="I31" s="56">
        <f>Eingabe!$I$31</f>
        <v>0</v>
      </c>
      <c r="J31" s="56">
        <f>Eingabe!$J$31</f>
        <v>22.446524752687214</v>
      </c>
      <c r="K31" s="57">
        <f>Eingabe!$K$31</f>
        <v>35</v>
      </c>
      <c r="L31" s="56">
        <f>Eingabe!$L$31</f>
        <v>0.6413292786482061</v>
      </c>
      <c r="M31" s="62">
        <f>Eingabe!$M$31</f>
        <v>32.673241436197522</v>
      </c>
      <c r="N31" s="17" t="str">
        <f>Eingabe!$N$31</f>
        <v>Ja</v>
      </c>
      <c r="O31" s="15">
        <f>Eingabe!$O$31</f>
        <v>59</v>
      </c>
      <c r="P31" s="56">
        <f>Eingabe!$P$31</f>
        <v>33.285589647010369</v>
      </c>
      <c r="Q31" s="56">
        <f>Eingabe!$Q$31</f>
        <v>0</v>
      </c>
      <c r="R31" s="56">
        <f>Eingabe!$R$31</f>
        <v>38.832080528207129</v>
      </c>
      <c r="S31" s="57">
        <f>Eingabe!$S$31</f>
        <v>35</v>
      </c>
      <c r="T31" s="57">
        <f>Eingabe!$T$31</f>
        <v>1.1094880150916322</v>
      </c>
      <c r="U31" s="63">
        <f>Eingabe!$U$31</f>
        <v>47.971136655249275</v>
      </c>
      <c r="V31" s="17" t="str">
        <f>Eingabe!$V$31</f>
        <v>Ja</v>
      </c>
    </row>
    <row r="32" spans="1:30">
      <c r="G32" s="15">
        <f>Eingabe!$G$32</f>
        <v>28</v>
      </c>
      <c r="H32" s="56">
        <f>Eingabe!$H$32</f>
        <v>10.634188633229575</v>
      </c>
      <c r="I32" s="56">
        <f>Eingabe!$I$32</f>
        <v>0</v>
      </c>
      <c r="J32" s="56">
        <f>Eingabe!$J$32</f>
        <v>22.651401013780781</v>
      </c>
      <c r="K32" s="57">
        <f>Eingabe!$K$32</f>
        <v>35</v>
      </c>
      <c r="L32" s="56">
        <f>Eingabe!$L$32</f>
        <v>0.64718288610802233</v>
      </c>
      <c r="M32" s="62">
        <f>Eingabe!$M$32</f>
        <v>32.910253097430655</v>
      </c>
      <c r="N32" s="17" t="str">
        <f>Eingabe!$N$32</f>
        <v>Ja</v>
      </c>
      <c r="O32" s="15">
        <f>Eingabe!$O$32</f>
        <v>60</v>
      </c>
      <c r="P32" s="56">
        <f>Eingabe!$P$32</f>
        <v>34.641016151377535</v>
      </c>
      <c r="Q32" s="56">
        <f>Eingabe!$Q$32</f>
        <v>0</v>
      </c>
      <c r="R32" s="56">
        <f>Eingabe!$R$32</f>
        <v>39.999999999999993</v>
      </c>
      <c r="S32" s="57">
        <f>Eingabe!$S$32</f>
        <v>35</v>
      </c>
      <c r="T32" s="57">
        <f>Eingabe!$T$32</f>
        <v>1.1428571428571426</v>
      </c>
      <c r="U32" s="63">
        <f>Eingabe!$U$32</f>
        <v>48.814074834290352</v>
      </c>
      <c r="V32" s="17" t="str">
        <f>Eingabe!$V$32</f>
        <v>Ja</v>
      </c>
    </row>
    <row r="33" spans="7:22">
      <c r="G33" s="15">
        <f>Eingabe!$G$33</f>
        <v>29</v>
      </c>
      <c r="H33" s="56">
        <f>Eingabe!$H$33</f>
        <v>11.08618102905538</v>
      </c>
      <c r="I33" s="56">
        <f>Eingabe!$I$33</f>
        <v>0</v>
      </c>
      <c r="J33" s="56">
        <f>Eingabe!$J$33</f>
        <v>22.8670813574664</v>
      </c>
      <c r="K33" s="57">
        <f>Eingabe!$K$33</f>
        <v>35</v>
      </c>
      <c r="L33" s="56">
        <f>Eingabe!$L$33</f>
        <v>0.65334518164189714</v>
      </c>
      <c r="M33" s="62">
        <f>Eingabe!$M$33</f>
        <v>33.158399657903715</v>
      </c>
      <c r="N33" s="17" t="str">
        <f>Eingabe!$N$33</f>
        <v>Ja</v>
      </c>
      <c r="O33" s="15">
        <f>Eingabe!$O$33</f>
        <v>61</v>
      </c>
      <c r="P33" s="56">
        <f>Eingabe!$P$33</f>
        <v>36.080955105428473</v>
      </c>
      <c r="Q33" s="56">
        <f>Eingabe!$Q$33</f>
        <v>0</v>
      </c>
      <c r="R33" s="56">
        <f>Eingabe!$R$33</f>
        <v>41.253306792546276</v>
      </c>
      <c r="S33" s="57">
        <f>Eingabe!$S$33</f>
        <v>35</v>
      </c>
      <c r="T33" s="57">
        <f>Eingabe!$T$33</f>
        <v>1.178665908358465</v>
      </c>
      <c r="U33" s="63">
        <f>Eingabe!$U$33</f>
        <v>49.688165629115268</v>
      </c>
      <c r="V33" s="17" t="str">
        <f>Eingabe!$V$33</f>
        <v>Ja</v>
      </c>
    </row>
    <row r="34" spans="7:22">
      <c r="G34" s="15">
        <f>Eingabe!$G$34</f>
        <v>30</v>
      </c>
      <c r="H34" s="56">
        <f>Eingabe!$H$34</f>
        <v>11.547005383792515</v>
      </c>
      <c r="I34" s="56">
        <f>Eingabe!$I$34</f>
        <v>0</v>
      </c>
      <c r="J34" s="56">
        <f>Eingabe!$J$34</f>
        <v>23.094010767585029</v>
      </c>
      <c r="K34" s="57">
        <f>Eingabe!$K$34</f>
        <v>35</v>
      </c>
      <c r="L34" s="56">
        <f>Eingabe!$L$34</f>
        <v>0.65982887907385801</v>
      </c>
      <c r="M34" s="62">
        <f>Eingabe!$M$34</f>
        <v>33.41798109191209</v>
      </c>
      <c r="N34" s="17" t="str">
        <f>Eingabe!$N$34</f>
        <v>Ja</v>
      </c>
      <c r="O34" s="15">
        <f>Eingabe!$O$34</f>
        <v>62</v>
      </c>
      <c r="P34" s="56">
        <f>Eingabe!$P$34</f>
        <v>37.614529306926634</v>
      </c>
      <c r="Q34" s="56">
        <f>Eingabe!$Q$34</f>
        <v>0</v>
      </c>
      <c r="R34" s="56">
        <f>Eingabe!$R$34</f>
        <v>42.601089363790244</v>
      </c>
      <c r="S34" s="57">
        <f>Eingabe!$S$34</f>
        <v>35</v>
      </c>
      <c r="T34" s="57">
        <f>Eingabe!$T$34</f>
        <v>1.2171739818225784</v>
      </c>
      <c r="U34" s="63">
        <f>Eingabe!$U$34</f>
        <v>50.594322099536399</v>
      </c>
      <c r="V34" s="17" t="str">
        <f>Eingabe!$V$34</f>
        <v>Ja</v>
      </c>
    </row>
    <row r="35" spans="7:22">
      <c r="G35" s="15">
        <f>Eingabe!$G$35</f>
        <v>31</v>
      </c>
      <c r="H35" s="56">
        <f>Eingabe!$H$35</f>
        <v>12.017212380551207</v>
      </c>
      <c r="I35" s="56">
        <f>Eingabe!$I$35</f>
        <v>0</v>
      </c>
      <c r="J35" s="56">
        <f>Eingabe!$J$35</f>
        <v>23.332667944306607</v>
      </c>
      <c r="K35" s="57">
        <f>Eingabe!$K$35</f>
        <v>35</v>
      </c>
      <c r="L35" s="56">
        <f>Eingabe!$L$35</f>
        <v>0.66664765555161731</v>
      </c>
      <c r="M35" s="62">
        <f>Eingabe!$M$35</f>
        <v>33.68931341860106</v>
      </c>
      <c r="N35" s="17" t="str">
        <f>Eingabe!$N$35</f>
        <v>Ja</v>
      </c>
      <c r="O35" s="15">
        <f>Eingabe!$O$35</f>
        <v>63</v>
      </c>
      <c r="P35" s="56">
        <f>Eingabe!$P$35</f>
        <v>39.252210110103007</v>
      </c>
      <c r="Q35" s="56">
        <f>Eingabe!$Q$35</f>
        <v>0</v>
      </c>
      <c r="R35" s="56">
        <f>Eingabe!$R$35</f>
        <v>44.053785291705331</v>
      </c>
      <c r="S35" s="57">
        <f>Eingabe!$S$35</f>
        <v>35</v>
      </c>
      <c r="T35" s="57">
        <f>Eingabe!$T$35</f>
        <v>1.2586795797630095</v>
      </c>
      <c r="U35" s="63">
        <f>Eingabe!$U$35</f>
        <v>51.533442374108802</v>
      </c>
      <c r="V35" s="17" t="str">
        <f>Eingabe!$V$35</f>
        <v>Ja</v>
      </c>
    </row>
    <row r="36" spans="7:22">
      <c r="G36" s="57"/>
    </row>
    <row r="37" spans="7:22">
      <c r="G37" s="57"/>
    </row>
    <row r="38" spans="7:22">
      <c r="G38" s="57"/>
    </row>
    <row r="39" spans="7:22">
      <c r="G39" s="57"/>
    </row>
    <row r="40" spans="7:22">
      <c r="G40" s="57"/>
    </row>
    <row r="41" spans="7:22">
      <c r="G41" s="57"/>
    </row>
    <row r="42" spans="7:22">
      <c r="G42" s="57"/>
    </row>
    <row r="43" spans="7:22">
      <c r="G43" s="57"/>
    </row>
    <row r="44" spans="7:22">
      <c r="G44" s="57"/>
    </row>
    <row r="45" spans="7:22">
      <c r="G45" s="57"/>
    </row>
    <row r="46" spans="7:22">
      <c r="G46" s="57"/>
    </row>
    <row r="47" spans="7:22">
      <c r="G47" s="57"/>
    </row>
    <row r="48" spans="7:22">
      <c r="G48" s="57"/>
    </row>
    <row r="49" spans="7:7">
      <c r="G49" s="57"/>
    </row>
    <row r="50" spans="7:7">
      <c r="G50" s="57"/>
    </row>
    <row r="51" spans="7:7">
      <c r="G51" s="57"/>
    </row>
    <row r="52" spans="7:7">
      <c r="G52" s="57"/>
    </row>
    <row r="53" spans="7:7">
      <c r="G53" s="57"/>
    </row>
    <row r="54" spans="7:7">
      <c r="G54" s="57"/>
    </row>
    <row r="55" spans="7:7">
      <c r="G55" s="57"/>
    </row>
    <row r="56" spans="7:7">
      <c r="G56" s="57"/>
    </row>
    <row r="57" spans="7:7">
      <c r="G57" s="57"/>
    </row>
    <row r="58" spans="7:7">
      <c r="G58" s="57"/>
    </row>
    <row r="59" spans="7:7">
      <c r="G59" s="57"/>
    </row>
    <row r="60" spans="7:7">
      <c r="G60" s="57"/>
    </row>
    <row r="61" spans="7:7">
      <c r="G61" s="57"/>
    </row>
    <row r="62" spans="7:7">
      <c r="G62" s="57"/>
    </row>
    <row r="63" spans="7:7">
      <c r="G63" s="57"/>
    </row>
    <row r="64" spans="7:7">
      <c r="G64" s="57"/>
    </row>
    <row r="65" spans="7:7">
      <c r="G65" s="57"/>
    </row>
    <row r="66" spans="7:7">
      <c r="G66" s="57"/>
    </row>
    <row r="67" spans="7:7">
      <c r="G67" s="57"/>
    </row>
    <row r="68" spans="7:7">
      <c r="G68" s="57"/>
    </row>
    <row r="69" spans="7:7">
      <c r="G69" s="57"/>
    </row>
    <row r="70" spans="7:7">
      <c r="G70" s="57"/>
    </row>
    <row r="71" spans="7:7">
      <c r="G71" s="57"/>
    </row>
    <row r="72" spans="7:7">
      <c r="G72" s="57"/>
    </row>
    <row r="73" spans="7:7">
      <c r="G73" s="57"/>
    </row>
    <row r="74" spans="7:7">
      <c r="G74" s="57"/>
    </row>
    <row r="75" spans="7:7">
      <c r="G75" s="57"/>
    </row>
    <row r="76" spans="7:7">
      <c r="G76" s="57"/>
    </row>
    <row r="77" spans="7:7">
      <c r="G77" s="57"/>
    </row>
    <row r="78" spans="7:7">
      <c r="G78" s="57"/>
    </row>
    <row r="79" spans="7:7">
      <c r="G79" s="57"/>
    </row>
    <row r="80" spans="7:7">
      <c r="G80" s="57"/>
    </row>
    <row r="81" spans="3:7">
      <c r="G81" s="57"/>
    </row>
    <row r="82" spans="3:7">
      <c r="G82" s="57"/>
    </row>
    <row r="83" spans="3:7">
      <c r="G83" s="57"/>
    </row>
    <row r="84" spans="3:7">
      <c r="G84" s="57"/>
    </row>
    <row r="85" spans="3:7">
      <c r="G85" s="57"/>
    </row>
    <row r="86" spans="3:7">
      <c r="G86" s="57"/>
    </row>
    <row r="87" spans="3:7">
      <c r="C87" s="15"/>
      <c r="G87" s="57"/>
    </row>
    <row r="88" spans="3:7">
      <c r="G88" s="57"/>
    </row>
    <row r="89" spans="3:7">
      <c r="G89" s="57"/>
    </row>
    <row r="90" spans="3:7">
      <c r="G90" s="57"/>
    </row>
    <row r="91" spans="3:7">
      <c r="G91" s="57"/>
    </row>
    <row r="92" spans="3:7">
      <c r="G92" s="57"/>
    </row>
    <row r="93" spans="3:7">
      <c r="G93" s="57"/>
    </row>
    <row r="94" spans="3:7">
      <c r="G94" s="57"/>
    </row>
    <row r="95" spans="3:7">
      <c r="G95" s="57"/>
    </row>
    <row r="96" spans="3:7">
      <c r="G96" s="57"/>
    </row>
    <row r="97" spans="7:7">
      <c r="G97" s="57"/>
    </row>
    <row r="98" spans="7:7">
      <c r="G98" s="57"/>
    </row>
  </sheetData>
  <sheetProtection selectLockedCells="1" selectUnlockedCells="1"/>
  <mergeCells count="10">
    <mergeCell ref="A24:A26"/>
    <mergeCell ref="A28:A31"/>
    <mergeCell ref="B28:B31"/>
    <mergeCell ref="C28:D31"/>
    <mergeCell ref="G1:AD1"/>
    <mergeCell ref="A2:D2"/>
    <mergeCell ref="G2:AD2"/>
    <mergeCell ref="A3:D3"/>
    <mergeCell ref="A4:A10"/>
    <mergeCell ref="A11:A22"/>
  </mergeCells>
  <conditionalFormatting sqref="N4:N35 V4:V35 AD4:AD29">
    <cfRule type="expression" dxfId="1" priority="1" stopIfTrue="1">
      <formula>M4&lt;30</formula>
    </cfRule>
    <cfRule type="expression" dxfId="0" priority="2" stopIfTrue="1">
      <formula>M4&gt;30</formula>
    </cfRule>
  </conditionalFormatting>
  <printOptions horizontalCentered="1" verticalCentered="1"/>
  <pageMargins left="0.78749999999999998" right="0.78749999999999998" top="0.78749999999999998" bottom="0.78749999999999998" header="0.51180555555555551" footer="0.51180555555555551"/>
  <pageSetup paperSize="9" orientation="portrait" horizontalDpi="300" verticalDpi="300"/>
  <headerFooter alignWithMargins="0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zoomScale="90" zoomScaleNormal="90" zoomScaleSheetLayoutView="90" workbookViewId="0">
      <selection activeCell="A6" sqref="A6"/>
    </sheetView>
  </sheetViews>
  <sheetFormatPr defaultColWidth="11.5703125" defaultRowHeight="12.75"/>
  <sheetData/>
  <sheetProtection selectLockedCells="1" selectUnlockedCells="1"/>
  <printOptions horizontalCentered="1" verticalCentered="1"/>
  <pageMargins left="0.78749999999999998" right="0.78749999999999998" top="0.78749999999999998" bottom="0.78749999999999998" header="0.51180555555555551" footer="0.51180555555555551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Jan Weimar</cp:lastModifiedBy>
  <cp:revision/>
  <dcterms:created xsi:type="dcterms:W3CDTF">2024-01-06T20:07:02Z</dcterms:created>
  <dcterms:modified xsi:type="dcterms:W3CDTF">2024-01-06T20:09:08Z</dcterms:modified>
  <cp:category/>
  <cp:contentStatus/>
</cp:coreProperties>
</file>